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расчет" sheetId="1" r:id="rId1"/>
    <sheet name="Загс" sheetId="2" r:id="rId2"/>
    <sheet name="прокуратура гараж" sheetId="3" r:id="rId3"/>
    <sheet name="учебный центр" sheetId="4" r:id="rId4"/>
    <sheet name="следственный" sheetId="5" r:id="rId5"/>
    <sheet name="Медстрах" sheetId="6" r:id="rId6"/>
  </sheets>
  <definedNames>
    <definedName name="_xlnm.Print_Area" localSheetId="0">расчет!$A$1:$I$45</definedName>
  </definedNames>
  <calcPr calcId="145621"/>
</workbook>
</file>

<file path=xl/calcChain.xml><?xml version="1.0" encoding="utf-8"?>
<calcChain xmlns="http://schemas.openxmlformats.org/spreadsheetml/2006/main">
  <c r="I26" i="6" l="1"/>
  <c r="I29" i="6" s="1"/>
  <c r="I30" i="6" s="1"/>
  <c r="I31" i="6" s="1"/>
  <c r="C24" i="6"/>
  <c r="C23" i="6"/>
  <c r="I14" i="6"/>
  <c r="C20" i="6" s="1"/>
  <c r="E14" i="6"/>
  <c r="I9" i="6"/>
  <c r="J29" i="5" l="1"/>
  <c r="J28" i="5"/>
  <c r="J16" i="5"/>
  <c r="F16" i="5"/>
  <c r="J11" i="5"/>
  <c r="C26" i="6" l="1"/>
  <c r="J30" i="5"/>
  <c r="I27" i="4"/>
  <c r="I30" i="4" s="1"/>
  <c r="I31" i="4" s="1"/>
  <c r="I15" i="4"/>
  <c r="C21" i="4" s="1"/>
  <c r="E15" i="4"/>
  <c r="I10" i="4"/>
  <c r="D28" i="5" l="1"/>
  <c r="C24" i="4"/>
  <c r="C25" i="4"/>
  <c r="C18" i="4"/>
  <c r="C19" i="4"/>
  <c r="C20" i="4"/>
  <c r="I27" i="3"/>
  <c r="I26" i="3"/>
  <c r="I14" i="3"/>
  <c r="C19" i="3" s="1"/>
  <c r="E14" i="3"/>
  <c r="I9" i="3"/>
  <c r="C27" i="4" l="1"/>
  <c r="C23" i="3"/>
  <c r="C24" i="3"/>
  <c r="C18" i="3"/>
  <c r="C20" i="3"/>
  <c r="C17" i="3"/>
  <c r="N42" i="2"/>
  <c r="M42" i="2"/>
  <c r="L42" i="2"/>
  <c r="K42" i="2"/>
  <c r="J42" i="2"/>
  <c r="I42" i="2"/>
  <c r="H42" i="2"/>
  <c r="G42" i="2"/>
  <c r="F42" i="2"/>
  <c r="E42" i="2"/>
  <c r="D42" i="2"/>
  <c r="C42" i="2"/>
  <c r="O42" i="2"/>
  <c r="D44" i="2"/>
  <c r="D46" i="2"/>
  <c r="D47" i="2"/>
  <c r="C47" i="2"/>
  <c r="C46" i="2"/>
  <c r="C44" i="2"/>
  <c r="I20" i="2"/>
  <c r="I29" i="2" s="1"/>
  <c r="I32" i="2" s="1"/>
  <c r="I33" i="2" s="1"/>
  <c r="I34" i="2" s="1"/>
  <c r="C22" i="2"/>
  <c r="E17" i="2"/>
  <c r="I12" i="2"/>
  <c r="C26" i="3" l="1"/>
  <c r="C20" i="2"/>
  <c r="C23" i="2"/>
  <c r="C26" i="2"/>
  <c r="C21" i="2"/>
  <c r="C27" i="2"/>
  <c r="H18" i="1"/>
  <c r="H23" i="1"/>
  <c r="C29" i="2" l="1"/>
  <c r="B28" i="1"/>
  <c r="B26" i="1"/>
  <c r="B32" i="1"/>
  <c r="B27" i="1"/>
  <c r="B33" i="1"/>
  <c r="B29" i="1"/>
  <c r="D23" i="1"/>
  <c r="B35" i="1" l="1"/>
  <c r="H35" i="1"/>
  <c r="H38" i="1" l="1"/>
  <c r="H39" i="1" s="1"/>
  <c r="H40" i="1" s="1"/>
  <c r="I28" i="3"/>
</calcChain>
</file>

<file path=xl/sharedStrings.xml><?xml version="1.0" encoding="utf-8"?>
<sst xmlns="http://schemas.openxmlformats.org/spreadsheetml/2006/main" count="151" uniqueCount="61">
  <si>
    <t>Расчет</t>
  </si>
  <si>
    <t>коммунальных услуг</t>
  </si>
  <si>
    <t>1. Расчет теплоэнергии;</t>
  </si>
  <si>
    <t xml:space="preserve">а) заработная плата и отчисления </t>
  </si>
  <si>
    <t>Всего затрат</t>
  </si>
  <si>
    <t>: 8 мес.</t>
  </si>
  <si>
    <t>Месяца</t>
  </si>
  <si>
    <t>Теплоэнергия</t>
  </si>
  <si>
    <t>гкалл</t>
  </si>
  <si>
    <t>руб.</t>
  </si>
  <si>
    <t>Итого</t>
  </si>
  <si>
    <t>НДС 20% (в месяц)</t>
  </si>
  <si>
    <t>Отапливаемая площадь - 2930,40 кв. м.</t>
  </si>
  <si>
    <t xml:space="preserve"> Всего затрат за год</t>
  </si>
  <si>
    <t>Всего коммунальных услуг (за 1 месяц без НДС)</t>
  </si>
  <si>
    <t>Приложение №2</t>
  </si>
  <si>
    <t>на 2025 год</t>
  </si>
  <si>
    <t>(з/пл 1525920,00 Есн 30,2 % 460827,84)</t>
  </si>
  <si>
    <t>б) топливо 310 т * 4981,00 руб.</t>
  </si>
  <si>
    <t>в) вода 249 куб. м. * 301,58 руб.</t>
  </si>
  <si>
    <t>г) электроэнергия 112125 * 8,17</t>
  </si>
  <si>
    <t>Количество выработанной теплоэнергии; 310 * 0,483 * 5</t>
  </si>
  <si>
    <t>Себестоимость 1 гкалл; 4503562,02 : 748,65</t>
  </si>
  <si>
    <t xml:space="preserve">748,65 гкалл : 2930,40 кв. м. * </t>
  </si>
  <si>
    <t>И.о.  Главы администрации                                                                                                                                                                                                                                                 Нерчинско-Заводского муниципального округа    ______________     В.М. Батаров</t>
  </si>
  <si>
    <t>2. Освещение кабинета; 112125квт*8,17:2930,40 кв.м.*49,3</t>
  </si>
  <si>
    <t>3. Хозяйственные услуги 1434798,79:1633,8 кв. м.*49,3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</si>
  <si>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</si>
  <si>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</si>
  <si>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</si>
  <si>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</si>
  <si>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</si>
  <si>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</si>
  <si>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</si>
  <si>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</si>
  <si>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</si>
  <si>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</si>
  <si>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</si>
  <si>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</si>
  <si>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Всего:</t>
  </si>
  <si>
    <t>В.т.ч.</t>
  </si>
  <si>
    <t>Теплоэнергии</t>
  </si>
  <si>
    <t>Хозяйственные услуги (уборка коридора, кабинетов)</t>
  </si>
  <si>
    <t>Освещение кабинетов</t>
  </si>
  <si>
    <t xml:space="preserve">Всего за 1 месяц </t>
  </si>
  <si>
    <t>2. Освещение кабинета; 112125квт*8,17:2930,40 кв.м.*102</t>
  </si>
  <si>
    <t>3. Хозяйственные услуги 1434798,79:1633,8 кв. м.*102</t>
  </si>
  <si>
    <t>За ериод 24-25 марта 2025 г. ( 2 дня)</t>
  </si>
  <si>
    <t>: 7мес.</t>
  </si>
  <si>
    <t>2. Освещение кабинета; 112125квт*8,17:2930,40 кв.м.*16,1</t>
  </si>
  <si>
    <t>3. Хозяйственные услуги 1434798,79:1633,8 кв. м.*16,1</t>
  </si>
  <si>
    <t>на 2026 год</t>
  </si>
  <si>
    <t>г) электроэнергия 112315 * 9,37</t>
  </si>
  <si>
    <t>в) вода 257 куб. м. * 325 руб.</t>
  </si>
  <si>
    <t>б) топливо 320 т * 6093,75 руб.</t>
  </si>
  <si>
    <t>(з/пл 1779043,20 Есн 30,2 % 537270,08)</t>
  </si>
  <si>
    <t>Количество выработанной теплоэнергии; 320 * 0,483 * 5</t>
  </si>
  <si>
    <t>Себестоимость 1 гкалл; 5402229,83 : 772,80</t>
  </si>
  <si>
    <t xml:space="preserve">772,8 гкалл : 2930,40 кв. м. * </t>
  </si>
  <si>
    <t>2. Освещение кабинета; 112315 квт*9,37:2930,40 кв.м.*20,8</t>
  </si>
  <si>
    <t>3. Хозяйственные услуги 2058780,89:1633,8 кв. м.*20,8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</si>
</sst>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b/>
      <u/>
      <sz val="10"/>
      <name val="Arial Cyr"/>
      <family val="2"/>
      <charset val="204"/>
    </font>
    <font>
      <sz val="8"/>
      <name val="Arial Cyr"/>
      <family val="2"/>
      <charset val="204"/>
    </font>
    <font>
      <b/>
      <sz val="11"/>
      <color indexed="8"/>
      <name val="Calibri"/>
      <family val="2"/>
      <charset val="204"/>
    </font>
    <font>
      <b/>
      <sz val="10"/>
      <name val="Arial Cyr"/>
      <charset val="204"/>
    </font>
    <font>
      <sz val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2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2" fontId="0" fillId="0" borderId="0" xfId="0" applyNumberFormat="1"/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8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20" xfId="0" applyFont="1" applyBorder="1" applyAlignment="1">
      <alignment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vertical="center" wrapText="1"/>
    </xf>
    <xf numFmtId="2" fontId="10" fillId="0" borderId="19" xfId="0" applyNumberFormat="1" applyFont="1" applyBorder="1" applyAlignment="1">
      <alignment horizontal="center" vertical="center" wrapText="1"/>
    </xf>
    <xf numFmtId="2" fontId="10" fillId="0" borderId="21" xfId="0" applyNumberFormat="1" applyFont="1" applyBorder="1" applyAlignment="1">
      <alignment horizontal="center" vertical="center" wrapText="1"/>
    </xf>
    <xf numFmtId="2" fontId="12" fillId="0" borderId="19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2" fontId="0" fillId="0" borderId="11" xfId="0" applyNumberForma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7" fillId="0" borderId="1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3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6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3" xfId="0" applyFill="1" applyBorder="1" applyAlignment="1">
      <alignment horizontal="left" indent="2"/>
    </xf>
    <xf numFmtId="0" fontId="0" fillId="0" borderId="3" xfId="0" applyFill="1" applyBorder="1" applyAlignment="1">
      <alignment horizontal="left" indent="2"/>
    </xf>
    <xf numFmtId="0" fontId="0" fillId="0" borderId="4" xfId="0" applyFill="1" applyBorder="1" applyAlignment="1">
      <alignment horizontal="left" indent="2"/>
    </xf>
    <xf numFmtId="2" fontId="0" fillId="0" borderId="1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5" xfId="0" applyFill="1" applyBorder="1" applyAlignment="1">
      <alignment horizontal="left" indent="1"/>
    </xf>
    <xf numFmtId="0" fontId="0" fillId="0" borderId="6" xfId="0" applyFill="1" applyBorder="1" applyAlignment="1">
      <alignment horizontal="left" indent="1"/>
    </xf>
    <xf numFmtId="0" fontId="0" fillId="0" borderId="7" xfId="0" applyFill="1" applyBorder="1" applyAlignment="1">
      <alignment horizontal="left" indent="1"/>
    </xf>
    <xf numFmtId="0" fontId="0" fillId="0" borderId="0" xfId="0" applyAlignment="1">
      <alignment vertical="top" wrapText="1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2" xfId="0" applyBorder="1" applyAlignment="1">
      <alignment horizontal="left" indent="1"/>
    </xf>
    <xf numFmtId="0" fontId="0" fillId="0" borderId="2" xfId="0" applyBorder="1" applyAlignment="1">
      <alignment horizontal="left" inden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left" indent="2"/>
    </xf>
    <xf numFmtId="0" fontId="0" fillId="0" borderId="3" xfId="0" applyBorder="1" applyAlignment="1">
      <alignment horizontal="left" indent="2"/>
    </xf>
    <xf numFmtId="0" fontId="0" fillId="0" borderId="4" xfId="0" applyBorder="1" applyAlignment="1">
      <alignment horizontal="left" indent="2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left" indent="1"/>
    </xf>
    <xf numFmtId="2" fontId="11" fillId="0" borderId="22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0" fillId="0" borderId="22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2" fontId="10" fillId="0" borderId="23" xfId="0" applyNumberFormat="1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2" fontId="12" fillId="0" borderId="23" xfId="0" applyNumberFormat="1" applyFont="1" applyBorder="1" applyAlignment="1">
      <alignment horizontal="center" vertical="center" wrapText="1"/>
    </xf>
    <xf numFmtId="2" fontId="12" fillId="0" borderId="17" xfId="0" applyNumberFormat="1" applyFont="1" applyBorder="1" applyAlignment="1">
      <alignment horizontal="center" vertical="center" wrapText="1"/>
    </xf>
    <xf numFmtId="2" fontId="12" fillId="0" borderId="23" xfId="0" applyNumberFormat="1" applyFont="1" applyBorder="1" applyAlignment="1">
      <alignment vertical="center" wrapText="1"/>
    </xf>
    <xf numFmtId="2" fontId="12" fillId="0" borderId="17" xfId="0" applyNumberFormat="1" applyFont="1" applyBorder="1" applyAlignment="1">
      <alignment vertical="center" wrapText="1"/>
    </xf>
    <xf numFmtId="2" fontId="0" fillId="0" borderId="13" xfId="0" applyNumberFormat="1" applyFill="1" applyBorder="1" applyAlignment="1">
      <alignment horizontal="center"/>
    </xf>
    <xf numFmtId="2" fontId="0" fillId="0" borderId="4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view="pageBreakPreview" topLeftCell="A12" zoomScale="60" zoomScaleNormal="100" workbookViewId="0">
      <selection activeCell="G62" sqref="G62"/>
    </sheetView>
  </sheetViews>
  <sheetFormatPr defaultRowHeight="15" x14ac:dyDescent="0.25"/>
  <cols>
    <col min="10" max="10" width="15" customWidth="1"/>
  </cols>
  <sheetData>
    <row r="1" spans="1:12" x14ac:dyDescent="0.25">
      <c r="F1" s="45" t="s">
        <v>15</v>
      </c>
      <c r="G1" s="45"/>
      <c r="H1" s="45"/>
      <c r="I1" s="45"/>
    </row>
    <row r="2" spans="1:12" ht="12.75" customHeight="1" x14ac:dyDescent="0.25">
      <c r="F2" s="45"/>
      <c r="G2" s="45"/>
      <c r="H2" s="45"/>
      <c r="I2" s="45"/>
    </row>
    <row r="3" spans="1:12" hidden="1" x14ac:dyDescent="0.25">
      <c r="F3" s="45"/>
      <c r="G3" s="45"/>
      <c r="H3" s="45"/>
      <c r="I3" s="45"/>
    </row>
    <row r="4" spans="1:12" hidden="1" x14ac:dyDescent="0.25">
      <c r="F4" s="45"/>
      <c r="G4" s="45"/>
      <c r="H4" s="45"/>
      <c r="I4" s="45"/>
    </row>
    <row r="5" spans="1:12" hidden="1" x14ac:dyDescent="0.25">
      <c r="F5" s="45"/>
      <c r="G5" s="45"/>
      <c r="H5" s="45"/>
      <c r="I5" s="45"/>
    </row>
    <row r="6" spans="1:12" hidden="1" x14ac:dyDescent="0.25"/>
    <row r="7" spans="1:12" hidden="1" x14ac:dyDescent="0.25"/>
    <row r="8" spans="1:12" hidden="1" x14ac:dyDescent="0.25"/>
    <row r="9" spans="1:12" x14ac:dyDescent="0.25">
      <c r="C9" s="72" t="s">
        <v>0</v>
      </c>
      <c r="D9" s="72"/>
      <c r="E9" s="72"/>
      <c r="F9" s="72"/>
    </row>
    <row r="10" spans="1:12" x14ac:dyDescent="0.25">
      <c r="C10" s="73" t="s">
        <v>1</v>
      </c>
      <c r="D10" s="74"/>
      <c r="E10" s="74"/>
      <c r="F10" s="74"/>
    </row>
    <row r="11" spans="1:12" x14ac:dyDescent="0.25">
      <c r="C11" s="70" t="s">
        <v>51</v>
      </c>
      <c r="D11" s="71"/>
      <c r="E11" s="71"/>
      <c r="F11" s="71"/>
    </row>
    <row r="12" spans="1:12" x14ac:dyDescent="0.25">
      <c r="A12" s="32" t="s">
        <v>2</v>
      </c>
      <c r="B12" s="33"/>
      <c r="C12" s="33"/>
      <c r="D12" s="33"/>
      <c r="E12" s="33"/>
      <c r="F12" s="33"/>
      <c r="G12" s="34"/>
      <c r="H12" s="49"/>
      <c r="I12" s="50"/>
    </row>
    <row r="13" spans="1:12" x14ac:dyDescent="0.25">
      <c r="A13" s="75" t="s">
        <v>3</v>
      </c>
      <c r="B13" s="76"/>
      <c r="C13" s="76"/>
      <c r="D13" s="76"/>
      <c r="E13" s="76"/>
      <c r="F13" s="76"/>
      <c r="G13" s="77"/>
      <c r="H13" s="78">
        <v>2316313.2799999998</v>
      </c>
      <c r="I13" s="79"/>
      <c r="K13" s="60"/>
      <c r="L13" s="45"/>
    </row>
    <row r="14" spans="1:12" x14ac:dyDescent="0.25">
      <c r="A14" s="61" t="s">
        <v>55</v>
      </c>
      <c r="B14" s="62"/>
      <c r="C14" s="62"/>
      <c r="D14" s="62"/>
      <c r="E14" s="62"/>
      <c r="F14" s="62"/>
      <c r="G14" s="63"/>
      <c r="H14" s="57"/>
      <c r="I14" s="59"/>
    </row>
    <row r="15" spans="1:12" x14ac:dyDescent="0.25">
      <c r="A15" s="66" t="s">
        <v>54</v>
      </c>
      <c r="B15" s="67"/>
      <c r="C15" s="67"/>
      <c r="D15" s="67"/>
      <c r="E15" s="67"/>
      <c r="F15" s="67"/>
      <c r="G15" s="68"/>
      <c r="H15" s="41">
        <v>1950000</v>
      </c>
      <c r="I15" s="43"/>
    </row>
    <row r="16" spans="1:12" x14ac:dyDescent="0.25">
      <c r="A16" s="66" t="s">
        <v>53</v>
      </c>
      <c r="B16" s="67"/>
      <c r="C16" s="67"/>
      <c r="D16" s="67"/>
      <c r="E16" s="67"/>
      <c r="F16" s="67"/>
      <c r="G16" s="68"/>
      <c r="H16" s="41">
        <v>83525</v>
      </c>
      <c r="I16" s="43"/>
    </row>
    <row r="17" spans="1:9" x14ac:dyDescent="0.25">
      <c r="A17" s="66" t="s">
        <v>52</v>
      </c>
      <c r="B17" s="67"/>
      <c r="C17" s="67"/>
      <c r="D17" s="67"/>
      <c r="E17" s="67"/>
      <c r="F17" s="67"/>
      <c r="G17" s="68"/>
      <c r="H17" s="49">
        <v>1052391.55</v>
      </c>
      <c r="I17" s="50"/>
    </row>
    <row r="18" spans="1:9" x14ac:dyDescent="0.25">
      <c r="A18" s="46" t="s">
        <v>4</v>
      </c>
      <c r="B18" s="47"/>
      <c r="C18" s="47"/>
      <c r="D18" s="47"/>
      <c r="E18" s="47"/>
      <c r="F18" s="47"/>
      <c r="G18" s="48"/>
      <c r="H18" s="49">
        <f>SUM(H13:H17)</f>
        <v>5402229.8299999991</v>
      </c>
      <c r="I18" s="50"/>
    </row>
    <row r="19" spans="1:9" x14ac:dyDescent="0.25">
      <c r="A19" s="32" t="s">
        <v>56</v>
      </c>
      <c r="B19" s="33"/>
      <c r="C19" s="33"/>
      <c r="D19" s="33"/>
      <c r="E19" s="33"/>
      <c r="F19" s="33"/>
      <c r="G19" s="34"/>
      <c r="H19" s="41">
        <v>772.8</v>
      </c>
      <c r="I19" s="43"/>
    </row>
    <row r="20" spans="1:9" x14ac:dyDescent="0.25">
      <c r="A20" s="32" t="s">
        <v>57</v>
      </c>
      <c r="B20" s="33"/>
      <c r="C20" s="33"/>
      <c r="D20" s="33"/>
      <c r="E20" s="33"/>
      <c r="F20" s="33"/>
      <c r="G20" s="34"/>
      <c r="H20" s="41">
        <v>6990.46</v>
      </c>
      <c r="I20" s="43"/>
    </row>
    <row r="21" spans="1:9" x14ac:dyDescent="0.25">
      <c r="A21" s="51" t="s">
        <v>12</v>
      </c>
      <c r="B21" s="52"/>
      <c r="C21" s="52"/>
      <c r="D21" s="52"/>
      <c r="E21" s="52"/>
      <c r="F21" s="52"/>
      <c r="G21" s="53"/>
      <c r="H21" s="1"/>
      <c r="I21" s="2"/>
    </row>
    <row r="22" spans="1:9" x14ac:dyDescent="0.25">
      <c r="A22" s="54" t="s">
        <v>58</v>
      </c>
      <c r="B22" s="55"/>
      <c r="C22" s="55"/>
      <c r="D22" s="55"/>
      <c r="E22" s="3">
        <v>20.8</v>
      </c>
      <c r="F22" s="4"/>
      <c r="G22" s="5"/>
      <c r="H22" s="64">
        <v>5.48</v>
      </c>
      <c r="I22" s="65"/>
    </row>
    <row r="23" spans="1:9" x14ac:dyDescent="0.25">
      <c r="A23" s="6"/>
      <c r="B23" s="7"/>
      <c r="C23" s="7"/>
      <c r="D23" s="8">
        <f>SUM(H22)</f>
        <v>5.48</v>
      </c>
      <c r="E23" s="7" t="s">
        <v>5</v>
      </c>
      <c r="F23" s="7"/>
      <c r="G23" s="9"/>
      <c r="H23" s="41">
        <f>SUM(H22/8)</f>
        <v>0.68500000000000005</v>
      </c>
      <c r="I23" s="43"/>
    </row>
    <row r="24" spans="1:9" x14ac:dyDescent="0.25">
      <c r="A24" s="80" t="s">
        <v>6</v>
      </c>
      <c r="B24" s="49" t="s">
        <v>7</v>
      </c>
      <c r="C24" s="56"/>
      <c r="D24" s="56"/>
      <c r="E24" s="56"/>
      <c r="F24" s="56"/>
      <c r="G24" s="50"/>
      <c r="H24" s="49"/>
      <c r="I24" s="50"/>
    </row>
    <row r="25" spans="1:9" x14ac:dyDescent="0.25">
      <c r="A25" s="81"/>
      <c r="B25" s="57" t="s">
        <v>8</v>
      </c>
      <c r="C25" s="58"/>
      <c r="D25" s="58"/>
      <c r="E25" s="58"/>
      <c r="F25" s="58"/>
      <c r="G25" s="59"/>
      <c r="H25" s="37" t="s">
        <v>9</v>
      </c>
      <c r="I25" s="37"/>
    </row>
    <row r="26" spans="1:9" x14ac:dyDescent="0.25">
      <c r="A26" s="10">
        <v>1</v>
      </c>
      <c r="B26" s="41">
        <f>SUM(H23)</f>
        <v>0.68500000000000005</v>
      </c>
      <c r="C26" s="42"/>
      <c r="D26" s="42"/>
      <c r="E26" s="42"/>
      <c r="F26" s="42"/>
      <c r="G26" s="43"/>
      <c r="H26" s="35">
        <v>4823.41</v>
      </c>
      <c r="I26" s="35"/>
    </row>
    <row r="27" spans="1:9" x14ac:dyDescent="0.25">
      <c r="A27" s="11">
        <v>2</v>
      </c>
      <c r="B27" s="41">
        <f>SUM(H23)</f>
        <v>0.68500000000000005</v>
      </c>
      <c r="C27" s="42"/>
      <c r="D27" s="42"/>
      <c r="E27" s="42"/>
      <c r="F27" s="42"/>
      <c r="G27" s="43"/>
      <c r="H27" s="35">
        <v>4823.41</v>
      </c>
      <c r="I27" s="35"/>
    </row>
    <row r="28" spans="1:9" x14ac:dyDescent="0.25">
      <c r="A28" s="11">
        <v>3</v>
      </c>
      <c r="B28" s="41">
        <f>SUM(H23)</f>
        <v>0.68500000000000005</v>
      </c>
      <c r="C28" s="42"/>
      <c r="D28" s="42"/>
      <c r="E28" s="42"/>
      <c r="F28" s="42"/>
      <c r="G28" s="43"/>
      <c r="H28" s="35">
        <v>4823.41</v>
      </c>
      <c r="I28" s="35"/>
    </row>
    <row r="29" spans="1:9" x14ac:dyDescent="0.25">
      <c r="A29" s="11">
        <v>4</v>
      </c>
      <c r="B29" s="41">
        <f>SUM(H23)</f>
        <v>0.68500000000000005</v>
      </c>
      <c r="C29" s="42"/>
      <c r="D29" s="42"/>
      <c r="E29" s="42"/>
      <c r="F29" s="42"/>
      <c r="G29" s="43"/>
      <c r="H29" s="35">
        <v>4823.41</v>
      </c>
      <c r="I29" s="35"/>
    </row>
    <row r="30" spans="1:9" x14ac:dyDescent="0.25">
      <c r="A30" s="11">
        <v>5</v>
      </c>
      <c r="B30" s="41">
        <v>0.37</v>
      </c>
      <c r="C30" s="42"/>
      <c r="D30" s="42"/>
      <c r="E30" s="42"/>
      <c r="F30" s="42"/>
      <c r="G30" s="43"/>
      <c r="H30" s="35">
        <v>2586.4699999999998</v>
      </c>
      <c r="I30" s="35"/>
    </row>
    <row r="31" spans="1:9" x14ac:dyDescent="0.25">
      <c r="A31" s="11">
        <v>9</v>
      </c>
      <c r="B31" s="41">
        <v>0.36</v>
      </c>
      <c r="C31" s="42"/>
      <c r="D31" s="42"/>
      <c r="E31" s="42"/>
      <c r="F31" s="42"/>
      <c r="G31" s="43"/>
      <c r="H31" s="35">
        <v>2516.56</v>
      </c>
      <c r="I31" s="35"/>
    </row>
    <row r="32" spans="1:9" x14ac:dyDescent="0.25">
      <c r="A32" s="11">
        <v>10</v>
      </c>
      <c r="B32" s="41">
        <f>SUM(H23)</f>
        <v>0.68500000000000005</v>
      </c>
      <c r="C32" s="42"/>
      <c r="D32" s="42"/>
      <c r="E32" s="42"/>
      <c r="F32" s="42"/>
      <c r="G32" s="43"/>
      <c r="H32" s="35">
        <v>4823.41</v>
      </c>
      <c r="I32" s="35"/>
    </row>
    <row r="33" spans="1:11" x14ac:dyDescent="0.25">
      <c r="A33" s="11">
        <v>11</v>
      </c>
      <c r="B33" s="41">
        <f>SUM(H23)</f>
        <v>0.68500000000000005</v>
      </c>
      <c r="C33" s="42"/>
      <c r="D33" s="42"/>
      <c r="E33" s="42"/>
      <c r="F33" s="42"/>
      <c r="G33" s="43"/>
      <c r="H33" s="35">
        <v>4823.41</v>
      </c>
      <c r="I33" s="35"/>
    </row>
    <row r="34" spans="1:11" x14ac:dyDescent="0.25">
      <c r="A34" s="12">
        <v>12</v>
      </c>
      <c r="B34" s="41">
        <v>0.69</v>
      </c>
      <c r="C34" s="42"/>
      <c r="D34" s="42"/>
      <c r="E34" s="42"/>
      <c r="F34" s="42"/>
      <c r="G34" s="43"/>
      <c r="H34" s="35">
        <v>4823.41</v>
      </c>
      <c r="I34" s="35"/>
    </row>
    <row r="35" spans="1:11" x14ac:dyDescent="0.25">
      <c r="A35" s="13" t="s">
        <v>10</v>
      </c>
      <c r="B35" s="41">
        <f>B26+B27+B28+B29+B30+B31+B32+B33+B34</f>
        <v>5.5299999999999994</v>
      </c>
      <c r="C35" s="42"/>
      <c r="D35" s="42"/>
      <c r="E35" s="42"/>
      <c r="F35" s="42"/>
      <c r="G35" s="43"/>
      <c r="H35" s="44">
        <f>H26+H27+H28+H29+H30+H31+H32+H33+H34</f>
        <v>38866.900000000009</v>
      </c>
      <c r="I35" s="44"/>
    </row>
    <row r="36" spans="1:11" x14ac:dyDescent="0.25">
      <c r="A36" s="32" t="s">
        <v>59</v>
      </c>
      <c r="B36" s="33"/>
      <c r="C36" s="33"/>
      <c r="D36" s="33"/>
      <c r="E36" s="33"/>
      <c r="F36" s="33"/>
      <c r="G36" s="34"/>
      <c r="H36" s="36">
        <v>7469.88</v>
      </c>
      <c r="I36" s="36"/>
    </row>
    <row r="37" spans="1:11" x14ac:dyDescent="0.25">
      <c r="A37" s="38" t="s">
        <v>60</v>
      </c>
      <c r="B37" s="39"/>
      <c r="C37" s="39"/>
      <c r="D37" s="39"/>
      <c r="E37" s="39"/>
      <c r="F37" s="39"/>
      <c r="G37" s="40"/>
      <c r="H37" s="36">
        <v>26210.45</v>
      </c>
      <c r="I37" s="36"/>
    </row>
    <row r="38" spans="1:11" x14ac:dyDescent="0.25">
      <c r="A38" s="32" t="s">
        <v>13</v>
      </c>
      <c r="B38" s="33"/>
      <c r="C38" s="33"/>
      <c r="D38" s="33"/>
      <c r="E38" s="33"/>
      <c r="F38" s="33"/>
      <c r="G38" s="34"/>
      <c r="H38" s="35">
        <f>H35+H36+H37</f>
        <v>72547.23000000001</v>
      </c>
      <c r="I38" s="37"/>
    </row>
    <row r="39" spans="1:11" x14ac:dyDescent="0.25">
      <c r="A39" s="32" t="s">
        <v>14</v>
      </c>
      <c r="B39" s="33"/>
      <c r="C39" s="33"/>
      <c r="D39" s="33"/>
      <c r="E39" s="33"/>
      <c r="F39" s="33"/>
      <c r="G39" s="34"/>
      <c r="H39" s="35">
        <f>H38/12</f>
        <v>6045.6025000000009</v>
      </c>
      <c r="I39" s="35"/>
    </row>
    <row r="40" spans="1:11" x14ac:dyDescent="0.25">
      <c r="A40" s="32" t="s">
        <v>11</v>
      </c>
      <c r="B40" s="33"/>
      <c r="C40" s="33"/>
      <c r="D40" s="33"/>
      <c r="E40" s="33"/>
      <c r="F40" s="33"/>
      <c r="G40" s="34"/>
      <c r="H40" s="35">
        <f>H39*20%</f>
        <v>1209.1205000000002</v>
      </c>
      <c r="I40" s="35"/>
      <c r="K40" s="14"/>
    </row>
    <row r="43" spans="1:11" x14ac:dyDescent="0.25">
      <c r="A43" s="69" t="s">
        <v>24</v>
      </c>
      <c r="B43" s="69"/>
      <c r="C43" s="69"/>
      <c r="D43" s="69"/>
      <c r="E43" s="69"/>
      <c r="F43" s="69"/>
      <c r="G43" s="69"/>
      <c r="H43" s="69"/>
      <c r="I43" s="69"/>
    </row>
    <row r="44" spans="1:11" x14ac:dyDescent="0.25">
      <c r="A44" s="69"/>
      <c r="B44" s="69"/>
      <c r="C44" s="69"/>
      <c r="D44" s="69"/>
      <c r="E44" s="69"/>
      <c r="F44" s="69"/>
      <c r="G44" s="69"/>
      <c r="H44" s="69"/>
      <c r="I44" s="69"/>
    </row>
  </sheetData>
  <mergeCells count="66">
    <mergeCell ref="A43:I44"/>
    <mergeCell ref="C11:F11"/>
    <mergeCell ref="F3:I3"/>
    <mergeCell ref="F4:I4"/>
    <mergeCell ref="F5:I5"/>
    <mergeCell ref="C9:F9"/>
    <mergeCell ref="C10:F10"/>
    <mergeCell ref="A15:G15"/>
    <mergeCell ref="H15:I15"/>
    <mergeCell ref="A13:G13"/>
    <mergeCell ref="H13:I14"/>
    <mergeCell ref="B28:G28"/>
    <mergeCell ref="H28:I28"/>
    <mergeCell ref="B30:G30"/>
    <mergeCell ref="H30:I30"/>
    <mergeCell ref="A24:A25"/>
    <mergeCell ref="K13:L13"/>
    <mergeCell ref="A14:G14"/>
    <mergeCell ref="H23:I23"/>
    <mergeCell ref="H22:I22"/>
    <mergeCell ref="A16:G16"/>
    <mergeCell ref="H16:I16"/>
    <mergeCell ref="A17:G17"/>
    <mergeCell ref="H17:I17"/>
    <mergeCell ref="B24:G24"/>
    <mergeCell ref="H24:I24"/>
    <mergeCell ref="B25:G25"/>
    <mergeCell ref="H25:I25"/>
    <mergeCell ref="B29:G29"/>
    <mergeCell ref="H29:I29"/>
    <mergeCell ref="F2:I2"/>
    <mergeCell ref="F1:I1"/>
    <mergeCell ref="B26:G26"/>
    <mergeCell ref="H26:I26"/>
    <mergeCell ref="B27:G27"/>
    <mergeCell ref="H27:I27"/>
    <mergeCell ref="A20:G20"/>
    <mergeCell ref="H20:I20"/>
    <mergeCell ref="A18:G18"/>
    <mergeCell ref="H18:I18"/>
    <mergeCell ref="A19:G19"/>
    <mergeCell ref="H19:I19"/>
    <mergeCell ref="A21:G21"/>
    <mergeCell ref="A22:D22"/>
    <mergeCell ref="A12:G12"/>
    <mergeCell ref="H12:I12"/>
    <mergeCell ref="H34:I34"/>
    <mergeCell ref="B35:G35"/>
    <mergeCell ref="H35:I35"/>
    <mergeCell ref="A36:G36"/>
    <mergeCell ref="B31:G31"/>
    <mergeCell ref="H31:I31"/>
    <mergeCell ref="H36:I36"/>
    <mergeCell ref="B32:G32"/>
    <mergeCell ref="H32:I32"/>
    <mergeCell ref="B33:G33"/>
    <mergeCell ref="H33:I33"/>
    <mergeCell ref="B34:G34"/>
    <mergeCell ref="A40:G40"/>
    <mergeCell ref="H40:I40"/>
    <mergeCell ref="H37:I37"/>
    <mergeCell ref="A38:G38"/>
    <mergeCell ref="H38:I38"/>
    <mergeCell ref="A39:G39"/>
    <mergeCell ref="H39:I39"/>
    <mergeCell ref="A37:G37"/>
  </mergeCells>
  <phoneticPr fontId="6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47"/>
  <sheetViews>
    <sheetView topLeftCell="A24" workbookViewId="0">
      <selection activeCell="B32" sqref="B32:H32"/>
    </sheetView>
  </sheetViews>
  <sheetFormatPr defaultRowHeight="15" x14ac:dyDescent="0.25"/>
  <cols>
    <col min="3" max="3" width="9.5703125" bestFit="1" customWidth="1"/>
    <col min="4" max="4" width="11.42578125" bestFit="1" customWidth="1"/>
  </cols>
  <sheetData>
    <row r="3" spans="2:11" x14ac:dyDescent="0.25">
      <c r="D3" s="72" t="s">
        <v>0</v>
      </c>
      <c r="E3" s="72"/>
      <c r="F3" s="72"/>
      <c r="G3" s="72"/>
    </row>
    <row r="4" spans="2:11" x14ac:dyDescent="0.25">
      <c r="D4" s="73" t="s">
        <v>1</v>
      </c>
      <c r="E4" s="74"/>
      <c r="F4" s="74"/>
      <c r="G4" s="74"/>
    </row>
    <row r="5" spans="2:11" x14ac:dyDescent="0.25">
      <c r="D5" s="70" t="s">
        <v>16</v>
      </c>
      <c r="E5" s="71"/>
      <c r="F5" s="71"/>
      <c r="G5" s="71"/>
    </row>
    <row r="6" spans="2:11" x14ac:dyDescent="0.25">
      <c r="B6" s="32" t="s">
        <v>2</v>
      </c>
      <c r="C6" s="33"/>
      <c r="D6" s="33"/>
      <c r="E6" s="33"/>
      <c r="F6" s="33"/>
      <c r="G6" s="33"/>
      <c r="H6" s="34"/>
      <c r="I6" s="49"/>
      <c r="J6" s="50"/>
    </row>
    <row r="7" spans="2:11" x14ac:dyDescent="0.25">
      <c r="B7" s="75" t="s">
        <v>3</v>
      </c>
      <c r="C7" s="76"/>
      <c r="D7" s="76"/>
      <c r="E7" s="76"/>
      <c r="F7" s="76"/>
      <c r="G7" s="76"/>
      <c r="H7" s="77"/>
      <c r="I7" s="78">
        <v>1968297.35</v>
      </c>
      <c r="J7" s="79"/>
    </row>
    <row r="8" spans="2:11" x14ac:dyDescent="0.25">
      <c r="B8" s="82" t="s">
        <v>17</v>
      </c>
      <c r="C8" s="83"/>
      <c r="D8" s="83"/>
      <c r="E8" s="83"/>
      <c r="F8" s="83"/>
      <c r="G8" s="83"/>
      <c r="H8" s="84"/>
      <c r="I8" s="57"/>
      <c r="J8" s="59"/>
    </row>
    <row r="9" spans="2:11" x14ac:dyDescent="0.25">
      <c r="B9" s="85" t="s">
        <v>18</v>
      </c>
      <c r="C9" s="86"/>
      <c r="D9" s="86"/>
      <c r="E9" s="86"/>
      <c r="F9" s="86"/>
      <c r="G9" s="86"/>
      <c r="H9" s="87"/>
      <c r="I9" s="41">
        <v>1544110</v>
      </c>
      <c r="J9" s="43"/>
    </row>
    <row r="10" spans="2:11" x14ac:dyDescent="0.25">
      <c r="B10" s="85" t="s">
        <v>19</v>
      </c>
      <c r="C10" s="86"/>
      <c r="D10" s="86"/>
      <c r="E10" s="86"/>
      <c r="F10" s="86"/>
      <c r="G10" s="86"/>
      <c r="H10" s="87"/>
      <c r="I10" s="49">
        <v>75093.42</v>
      </c>
      <c r="J10" s="50"/>
    </row>
    <row r="11" spans="2:11" x14ac:dyDescent="0.25">
      <c r="B11" s="85" t="s">
        <v>20</v>
      </c>
      <c r="C11" s="86"/>
      <c r="D11" s="86"/>
      <c r="E11" s="86"/>
      <c r="F11" s="86"/>
      <c r="G11" s="86"/>
      <c r="H11" s="87"/>
      <c r="I11" s="49">
        <v>916061.25</v>
      </c>
      <c r="J11" s="50"/>
    </row>
    <row r="12" spans="2:11" x14ac:dyDescent="0.25">
      <c r="B12" s="32" t="s">
        <v>4</v>
      </c>
      <c r="C12" s="33"/>
      <c r="D12" s="33"/>
      <c r="E12" s="33"/>
      <c r="F12" s="33"/>
      <c r="G12" s="33"/>
      <c r="H12" s="34"/>
      <c r="I12" s="49">
        <f>SUM(I7:I11)</f>
        <v>4503562.0199999996</v>
      </c>
      <c r="J12" s="50"/>
    </row>
    <row r="13" spans="2:11" x14ac:dyDescent="0.25">
      <c r="B13" s="32" t="s">
        <v>21</v>
      </c>
      <c r="C13" s="33"/>
      <c r="D13" s="33"/>
      <c r="E13" s="33"/>
      <c r="F13" s="33"/>
      <c r="G13" s="33"/>
      <c r="H13" s="34"/>
      <c r="I13" s="41">
        <v>748.65</v>
      </c>
      <c r="J13" s="43"/>
    </row>
    <row r="14" spans="2:11" x14ac:dyDescent="0.25">
      <c r="B14" s="32" t="s">
        <v>22</v>
      </c>
      <c r="C14" s="33"/>
      <c r="D14" s="33"/>
      <c r="E14" s="33"/>
      <c r="F14" s="33"/>
      <c r="G14" s="33"/>
      <c r="H14" s="34"/>
      <c r="I14" s="41">
        <v>6015.58</v>
      </c>
      <c r="J14" s="43"/>
    </row>
    <row r="15" spans="2:11" x14ac:dyDescent="0.25">
      <c r="B15" s="51" t="s">
        <v>12</v>
      </c>
      <c r="C15" s="52"/>
      <c r="D15" s="52"/>
      <c r="E15" s="52"/>
      <c r="F15" s="52"/>
      <c r="G15" s="52"/>
      <c r="H15" s="53"/>
      <c r="I15" s="1"/>
      <c r="J15" s="2"/>
    </row>
    <row r="16" spans="2:11" x14ac:dyDescent="0.25">
      <c r="B16" s="54" t="s">
        <v>23</v>
      </c>
      <c r="C16" s="55"/>
      <c r="D16" s="55"/>
      <c r="E16" s="55"/>
      <c r="F16" s="3">
        <v>49.3</v>
      </c>
      <c r="G16" s="4"/>
      <c r="H16" s="5"/>
      <c r="I16" s="64">
        <v>12.6</v>
      </c>
      <c r="J16" s="65"/>
      <c r="K16" s="14"/>
    </row>
    <row r="17" spans="2:10" x14ac:dyDescent="0.25">
      <c r="B17" s="6"/>
      <c r="C17" s="7"/>
      <c r="D17" s="7"/>
      <c r="E17" s="8">
        <f>SUM(I16)</f>
        <v>12.6</v>
      </c>
      <c r="F17" s="7" t="s">
        <v>5</v>
      </c>
      <c r="G17" s="7"/>
      <c r="H17" s="9"/>
      <c r="I17" s="41">
        <v>1.57</v>
      </c>
      <c r="J17" s="43"/>
    </row>
    <row r="18" spans="2:10" x14ac:dyDescent="0.25">
      <c r="B18" s="80" t="s">
        <v>6</v>
      </c>
      <c r="C18" s="49" t="s">
        <v>7</v>
      </c>
      <c r="D18" s="56"/>
      <c r="E18" s="56"/>
      <c r="F18" s="56"/>
      <c r="G18" s="56"/>
      <c r="H18" s="50"/>
      <c r="I18" s="49"/>
      <c r="J18" s="50"/>
    </row>
    <row r="19" spans="2:10" x14ac:dyDescent="0.25">
      <c r="B19" s="81"/>
      <c r="C19" s="57" t="s">
        <v>8</v>
      </c>
      <c r="D19" s="58"/>
      <c r="E19" s="58"/>
      <c r="F19" s="58"/>
      <c r="G19" s="58"/>
      <c r="H19" s="59"/>
      <c r="I19" s="37" t="s">
        <v>9</v>
      </c>
      <c r="J19" s="37"/>
    </row>
    <row r="20" spans="2:10" x14ac:dyDescent="0.25">
      <c r="B20" s="10">
        <v>1</v>
      </c>
      <c r="C20" s="41">
        <f>SUM(I17)</f>
        <v>1.57</v>
      </c>
      <c r="D20" s="42"/>
      <c r="E20" s="42"/>
      <c r="F20" s="42"/>
      <c r="G20" s="42"/>
      <c r="H20" s="43"/>
      <c r="I20" s="35">
        <f>I14/1*1.57</f>
        <v>9444.4606000000003</v>
      </c>
      <c r="J20" s="35"/>
    </row>
    <row r="21" spans="2:10" x14ac:dyDescent="0.25">
      <c r="B21" s="11">
        <v>2</v>
      </c>
      <c r="C21" s="41">
        <f>SUM(I17)</f>
        <v>1.57</v>
      </c>
      <c r="D21" s="42"/>
      <c r="E21" s="42"/>
      <c r="F21" s="42"/>
      <c r="G21" s="42"/>
      <c r="H21" s="43"/>
      <c r="I21" s="41">
        <v>9444.4606000000003</v>
      </c>
      <c r="J21" s="43"/>
    </row>
    <row r="22" spans="2:10" x14ac:dyDescent="0.25">
      <c r="B22" s="11">
        <v>3</v>
      </c>
      <c r="C22" s="41">
        <f>SUM(I17)</f>
        <v>1.57</v>
      </c>
      <c r="D22" s="42"/>
      <c r="E22" s="42"/>
      <c r="F22" s="42"/>
      <c r="G22" s="42"/>
      <c r="H22" s="43"/>
      <c r="I22" s="41">
        <v>9444.4606000000003</v>
      </c>
      <c r="J22" s="43"/>
    </row>
    <row r="23" spans="2:10" x14ac:dyDescent="0.25">
      <c r="B23" s="11">
        <v>4</v>
      </c>
      <c r="C23" s="41">
        <f>SUM(I17)</f>
        <v>1.57</v>
      </c>
      <c r="D23" s="42"/>
      <c r="E23" s="42"/>
      <c r="F23" s="42"/>
      <c r="G23" s="42"/>
      <c r="H23" s="43"/>
      <c r="I23" s="41">
        <v>9444.4606000000003</v>
      </c>
      <c r="J23" s="43"/>
    </row>
    <row r="24" spans="2:10" x14ac:dyDescent="0.25">
      <c r="B24" s="11">
        <v>5</v>
      </c>
      <c r="C24" s="41">
        <v>0.8</v>
      </c>
      <c r="D24" s="42"/>
      <c r="E24" s="42"/>
      <c r="F24" s="42"/>
      <c r="G24" s="42"/>
      <c r="H24" s="43"/>
      <c r="I24" s="35">
        <v>4812.46</v>
      </c>
      <c r="J24" s="35"/>
    </row>
    <row r="25" spans="2:10" x14ac:dyDescent="0.25">
      <c r="B25" s="11">
        <v>9</v>
      </c>
      <c r="C25" s="41">
        <v>0.81</v>
      </c>
      <c r="D25" s="42"/>
      <c r="E25" s="42"/>
      <c r="F25" s="42"/>
      <c r="G25" s="42"/>
      <c r="H25" s="43"/>
      <c r="I25" s="35">
        <v>4872.6099999999997</v>
      </c>
      <c r="J25" s="35"/>
    </row>
    <row r="26" spans="2:10" x14ac:dyDescent="0.25">
      <c r="B26" s="11">
        <v>10</v>
      </c>
      <c r="C26" s="41">
        <f>SUM(I17)</f>
        <v>1.57</v>
      </c>
      <c r="D26" s="42"/>
      <c r="E26" s="42"/>
      <c r="F26" s="42"/>
      <c r="G26" s="42"/>
      <c r="H26" s="43"/>
      <c r="I26" s="35">
        <v>9444.4606000000003</v>
      </c>
      <c r="J26" s="35"/>
    </row>
    <row r="27" spans="2:10" x14ac:dyDescent="0.25">
      <c r="B27" s="11">
        <v>11</v>
      </c>
      <c r="C27" s="41">
        <f>SUM(I17)</f>
        <v>1.57</v>
      </c>
      <c r="D27" s="42"/>
      <c r="E27" s="42"/>
      <c r="F27" s="42"/>
      <c r="G27" s="42"/>
      <c r="H27" s="43"/>
      <c r="I27" s="35">
        <v>9444.4606000000003</v>
      </c>
      <c r="J27" s="35"/>
    </row>
    <row r="28" spans="2:10" x14ac:dyDescent="0.25">
      <c r="B28" s="12">
        <v>12</v>
      </c>
      <c r="C28" s="41">
        <v>1.57</v>
      </c>
      <c r="D28" s="42"/>
      <c r="E28" s="42"/>
      <c r="F28" s="42"/>
      <c r="G28" s="42"/>
      <c r="H28" s="43"/>
      <c r="I28" s="35">
        <v>9444.4606000000003</v>
      </c>
      <c r="J28" s="35"/>
    </row>
    <row r="29" spans="2:10" x14ac:dyDescent="0.25">
      <c r="B29" s="15" t="s">
        <v>10</v>
      </c>
      <c r="C29" s="41">
        <f>C20+C21+C22+C23+C24+C25+C26+C27+C28</f>
        <v>12.600000000000001</v>
      </c>
      <c r="D29" s="42"/>
      <c r="E29" s="42"/>
      <c r="F29" s="42"/>
      <c r="G29" s="42"/>
      <c r="H29" s="43"/>
      <c r="I29" s="44">
        <f>I20+I21+I22+I23+I24+I25+I26+I27+I28</f>
        <v>75796.294200000004</v>
      </c>
      <c r="J29" s="44"/>
    </row>
    <row r="30" spans="2:10" x14ac:dyDescent="0.25">
      <c r="B30" s="32" t="s">
        <v>25</v>
      </c>
      <c r="C30" s="33"/>
      <c r="D30" s="33"/>
      <c r="E30" s="33"/>
      <c r="F30" s="33"/>
      <c r="G30" s="33"/>
      <c r="H30" s="34"/>
      <c r="I30" s="36">
        <v>15411.48</v>
      </c>
      <c r="J30" s="36"/>
    </row>
    <row r="31" spans="2:10" x14ac:dyDescent="0.25">
      <c r="B31" s="38" t="s">
        <v>26</v>
      </c>
      <c r="C31" s="39"/>
      <c r="D31" s="39"/>
      <c r="E31" s="39"/>
      <c r="F31" s="39"/>
      <c r="G31" s="39"/>
      <c r="H31" s="40"/>
      <c r="I31" s="36">
        <v>43295.12</v>
      </c>
      <c r="J31" s="36"/>
    </row>
    <row r="32" spans="2:10" x14ac:dyDescent="0.25">
      <c r="B32" s="32" t="s">
        <v>13</v>
      </c>
      <c r="C32" s="33"/>
      <c r="D32" s="33"/>
      <c r="E32" s="33"/>
      <c r="F32" s="33"/>
      <c r="G32" s="33"/>
      <c r="H32" s="34"/>
      <c r="I32" s="35">
        <f>I29+I30+I31</f>
        <v>134502.89420000001</v>
      </c>
      <c r="J32" s="37"/>
    </row>
    <row r="33" spans="2:15" x14ac:dyDescent="0.25">
      <c r="B33" s="32" t="s">
        <v>14</v>
      </c>
      <c r="C33" s="33"/>
      <c r="D33" s="33"/>
      <c r="E33" s="33"/>
      <c r="F33" s="33"/>
      <c r="G33" s="33"/>
      <c r="H33" s="34"/>
      <c r="I33" s="35">
        <f>I32/12</f>
        <v>11208.574516666667</v>
      </c>
      <c r="J33" s="35"/>
    </row>
    <row r="34" spans="2:15" x14ac:dyDescent="0.25">
      <c r="B34" s="32" t="s">
        <v>11</v>
      </c>
      <c r="C34" s="33"/>
      <c r="D34" s="33"/>
      <c r="E34" s="33"/>
      <c r="F34" s="33"/>
      <c r="G34" s="33"/>
      <c r="H34" s="34"/>
      <c r="I34" s="35">
        <f>I33*20%</f>
        <v>2241.7149033333335</v>
      </c>
      <c r="J34" s="35"/>
    </row>
    <row r="40" spans="2:15" ht="15.75" thickBot="1" x14ac:dyDescent="0.3"/>
    <row r="41" spans="2:15" ht="29.25" thickBot="1" x14ac:dyDescent="0.3">
      <c r="B41" s="17"/>
      <c r="C41" s="18"/>
      <c r="D41" s="19" t="s">
        <v>27</v>
      </c>
      <c r="E41" s="19" t="s">
        <v>28</v>
      </c>
      <c r="F41" s="20" t="s">
        <v>29</v>
      </c>
      <c r="G41" s="19" t="s">
        <v>30</v>
      </c>
      <c r="H41" s="19" t="s">
        <v>31</v>
      </c>
      <c r="I41" s="19" t="s">
        <v>32</v>
      </c>
      <c r="J41" s="19" t="s">
        <v>33</v>
      </c>
      <c r="K41" s="19" t="s">
        <v>34</v>
      </c>
      <c r="L41" s="19" t="s">
        <v>35</v>
      </c>
      <c r="M41" s="19" t="s">
        <v>36</v>
      </c>
      <c r="N41" s="19" t="s">
        <v>37</v>
      </c>
      <c r="O41" s="19" t="s">
        <v>38</v>
      </c>
    </row>
    <row r="42" spans="2:15" x14ac:dyDescent="0.25">
      <c r="B42" s="90" t="s">
        <v>39</v>
      </c>
      <c r="C42" s="88">
        <f t="shared" ref="C42:N42" si="0">C44+C46+C47</f>
        <v>134502.89420000001</v>
      </c>
      <c r="D42" s="88">
        <f t="shared" si="0"/>
        <v>11208.574516666667</v>
      </c>
      <c r="E42" s="88">
        <f t="shared" si="0"/>
        <v>11208.574516666667</v>
      </c>
      <c r="F42" s="88">
        <f t="shared" si="0"/>
        <v>11208.574516666667</v>
      </c>
      <c r="G42" s="88">
        <f t="shared" si="0"/>
        <v>11208.574516666667</v>
      </c>
      <c r="H42" s="88">
        <f t="shared" si="0"/>
        <v>11208.574516666667</v>
      </c>
      <c r="I42" s="88">
        <f t="shared" si="0"/>
        <v>11208.574516666667</v>
      </c>
      <c r="J42" s="88">
        <f t="shared" si="0"/>
        <v>11208.574516666667</v>
      </c>
      <c r="K42" s="88">
        <f t="shared" si="0"/>
        <v>11208.574516666667</v>
      </c>
      <c r="L42" s="88">
        <f t="shared" si="0"/>
        <v>11208.574516666667</v>
      </c>
      <c r="M42" s="88">
        <f t="shared" si="0"/>
        <v>11208.574516666667</v>
      </c>
      <c r="N42" s="88">
        <f t="shared" si="0"/>
        <v>11208.574516666667</v>
      </c>
      <c r="O42" s="88">
        <f>O44+O46+O47</f>
        <v>11208.509999999998</v>
      </c>
    </row>
    <row r="43" spans="2:15" ht="15.75" thickBot="1" x14ac:dyDescent="0.3">
      <c r="B43" s="91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</row>
    <row r="44" spans="2:15" x14ac:dyDescent="0.25">
      <c r="B44" s="21" t="s">
        <v>40</v>
      </c>
      <c r="C44" s="92">
        <f>I29</f>
        <v>75796.294200000004</v>
      </c>
      <c r="D44" s="94">
        <f>C44/12</f>
        <v>6316.3578500000003</v>
      </c>
      <c r="E44" s="96">
        <v>6316.3578500000003</v>
      </c>
      <c r="F44" s="96">
        <v>6316.3578500000003</v>
      </c>
      <c r="G44" s="96">
        <v>6316.3578500000003</v>
      </c>
      <c r="H44" s="96">
        <v>6316.3578500000003</v>
      </c>
      <c r="I44" s="96">
        <v>6316.3578500000003</v>
      </c>
      <c r="J44" s="96">
        <v>6316.3578500000003</v>
      </c>
      <c r="K44" s="96">
        <v>6316.3578500000003</v>
      </c>
      <c r="L44" s="96">
        <v>6316.3578500000003</v>
      </c>
      <c r="M44" s="96">
        <v>6316.3578500000003</v>
      </c>
      <c r="N44" s="96">
        <v>6316.3578500000003</v>
      </c>
      <c r="O44" s="96">
        <v>6316.33</v>
      </c>
    </row>
    <row r="45" spans="2:15" ht="30.75" thickBot="1" x14ac:dyDescent="0.3">
      <c r="B45" s="22" t="s">
        <v>41</v>
      </c>
      <c r="C45" s="93"/>
      <c r="D45" s="95"/>
      <c r="E45" s="97"/>
      <c r="F45" s="97"/>
      <c r="G45" s="97"/>
      <c r="H45" s="97"/>
      <c r="I45" s="97"/>
      <c r="J45" s="97"/>
      <c r="K45" s="97"/>
      <c r="L45" s="97"/>
      <c r="M45" s="97"/>
      <c r="N45" s="97"/>
      <c r="O45" s="97"/>
    </row>
    <row r="46" spans="2:15" ht="120.75" thickBot="1" x14ac:dyDescent="0.3">
      <c r="B46" s="22" t="s">
        <v>42</v>
      </c>
      <c r="C46" s="26">
        <f>I31</f>
        <v>43295.12</v>
      </c>
      <c r="D46" s="28">
        <f>C46/12</f>
        <v>3607.9266666666667</v>
      </c>
      <c r="E46" s="28">
        <v>3607.9266666666667</v>
      </c>
      <c r="F46" s="28">
        <v>3607.9266666666667</v>
      </c>
      <c r="G46" s="28">
        <v>3607.9266666666667</v>
      </c>
      <c r="H46" s="28">
        <v>3607.9266666666667</v>
      </c>
      <c r="I46" s="28">
        <v>3607.9266666666667</v>
      </c>
      <c r="J46" s="28">
        <v>3607.9266666666667</v>
      </c>
      <c r="K46" s="28">
        <v>3607.9266666666667</v>
      </c>
      <c r="L46" s="28">
        <v>3607.9266666666667</v>
      </c>
      <c r="M46" s="28">
        <v>3607.9266666666667</v>
      </c>
      <c r="N46" s="28">
        <v>3607.9266666666667</v>
      </c>
      <c r="O46" s="28">
        <v>3607.89</v>
      </c>
    </row>
    <row r="47" spans="2:15" ht="60.75" thickBot="1" x14ac:dyDescent="0.3">
      <c r="B47" s="23" t="s">
        <v>43</v>
      </c>
      <c r="C47" s="27">
        <f>I30</f>
        <v>15411.48</v>
      </c>
      <c r="D47" s="24">
        <f>C47/12</f>
        <v>1284.29</v>
      </c>
      <c r="E47" s="25">
        <v>1284.29</v>
      </c>
      <c r="F47" s="25">
        <v>1284.29</v>
      </c>
      <c r="G47" s="25">
        <v>1284.29</v>
      </c>
      <c r="H47" s="25">
        <v>1284.29</v>
      </c>
      <c r="I47" s="25">
        <v>1284.29</v>
      </c>
      <c r="J47" s="25">
        <v>1284.29</v>
      </c>
      <c r="K47" s="25">
        <v>1284.29</v>
      </c>
      <c r="L47" s="25">
        <v>1284.29</v>
      </c>
      <c r="M47" s="25">
        <v>1284.29</v>
      </c>
      <c r="N47" s="25">
        <v>1284.29</v>
      </c>
      <c r="O47" s="24">
        <v>1284.29</v>
      </c>
    </row>
  </sheetData>
  <mergeCells count="86">
    <mergeCell ref="K44:K45"/>
    <mergeCell ref="L44:L45"/>
    <mergeCell ref="M44:M45"/>
    <mergeCell ref="N44:N45"/>
    <mergeCell ref="O44:O45"/>
    <mergeCell ref="N42:N43"/>
    <mergeCell ref="O42:O43"/>
    <mergeCell ref="C44:C45"/>
    <mergeCell ref="D44:D45"/>
    <mergeCell ref="E44:E45"/>
    <mergeCell ref="F44:F45"/>
    <mergeCell ref="G44:G45"/>
    <mergeCell ref="H44:H45"/>
    <mergeCell ref="I44:I45"/>
    <mergeCell ref="J44:J45"/>
    <mergeCell ref="H42:H43"/>
    <mergeCell ref="I42:I43"/>
    <mergeCell ref="J42:J43"/>
    <mergeCell ref="K42:K43"/>
    <mergeCell ref="L42:L43"/>
    <mergeCell ref="M42:M43"/>
    <mergeCell ref="G42:G43"/>
    <mergeCell ref="B32:H32"/>
    <mergeCell ref="I32:J32"/>
    <mergeCell ref="B33:H33"/>
    <mergeCell ref="I33:J33"/>
    <mergeCell ref="B34:H34"/>
    <mergeCell ref="I34:J34"/>
    <mergeCell ref="B42:B43"/>
    <mergeCell ref="C42:C43"/>
    <mergeCell ref="D42:D43"/>
    <mergeCell ref="E42:E43"/>
    <mergeCell ref="F42:F43"/>
    <mergeCell ref="C29:H29"/>
    <mergeCell ref="I29:J29"/>
    <mergeCell ref="B30:H30"/>
    <mergeCell ref="I30:J30"/>
    <mergeCell ref="B31:H31"/>
    <mergeCell ref="I31:J31"/>
    <mergeCell ref="C26:H26"/>
    <mergeCell ref="I26:J26"/>
    <mergeCell ref="C27:H27"/>
    <mergeCell ref="I27:J27"/>
    <mergeCell ref="C28:H28"/>
    <mergeCell ref="I28:J28"/>
    <mergeCell ref="C23:H23"/>
    <mergeCell ref="I23:J23"/>
    <mergeCell ref="C24:H24"/>
    <mergeCell ref="I24:J24"/>
    <mergeCell ref="C25:H25"/>
    <mergeCell ref="I25:J25"/>
    <mergeCell ref="C20:H20"/>
    <mergeCell ref="I20:J20"/>
    <mergeCell ref="C21:H21"/>
    <mergeCell ref="I21:J21"/>
    <mergeCell ref="C22:H22"/>
    <mergeCell ref="I22:J22"/>
    <mergeCell ref="B15:H15"/>
    <mergeCell ref="B16:E16"/>
    <mergeCell ref="I16:J16"/>
    <mergeCell ref="I17:J17"/>
    <mergeCell ref="B18:B19"/>
    <mergeCell ref="C18:H18"/>
    <mergeCell ref="I18:J18"/>
    <mergeCell ref="C19:H19"/>
    <mergeCell ref="I19:J19"/>
    <mergeCell ref="B12:H12"/>
    <mergeCell ref="I12:J12"/>
    <mergeCell ref="B13:H13"/>
    <mergeCell ref="I13:J13"/>
    <mergeCell ref="B14:H14"/>
    <mergeCell ref="I14:J14"/>
    <mergeCell ref="B9:H9"/>
    <mergeCell ref="I9:J9"/>
    <mergeCell ref="B10:H10"/>
    <mergeCell ref="I10:J10"/>
    <mergeCell ref="B11:H11"/>
    <mergeCell ref="I11:J11"/>
    <mergeCell ref="B7:H7"/>
    <mergeCell ref="I7:J8"/>
    <mergeCell ref="B8:H8"/>
    <mergeCell ref="D3:G3"/>
    <mergeCell ref="D4:G4"/>
    <mergeCell ref="D5:G5"/>
    <mergeCell ref="B6:H6"/>
    <mergeCell ref="I6:J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8"/>
  <sheetViews>
    <sheetView workbookViewId="0">
      <selection activeCell="I11" sqref="I11:J11"/>
    </sheetView>
  </sheetViews>
  <sheetFormatPr defaultRowHeight="15" x14ac:dyDescent="0.25"/>
  <sheetData>
    <row r="3" spans="2:10" x14ac:dyDescent="0.25">
      <c r="B3" s="32" t="s">
        <v>2</v>
      </c>
      <c r="C3" s="33"/>
      <c r="D3" s="33"/>
      <c r="E3" s="33"/>
      <c r="F3" s="33"/>
      <c r="G3" s="33"/>
      <c r="H3" s="34"/>
      <c r="I3" s="49"/>
      <c r="J3" s="50"/>
    </row>
    <row r="4" spans="2:10" x14ac:dyDescent="0.25">
      <c r="B4" s="75" t="s">
        <v>3</v>
      </c>
      <c r="C4" s="76"/>
      <c r="D4" s="76"/>
      <c r="E4" s="76"/>
      <c r="F4" s="76"/>
      <c r="G4" s="76"/>
      <c r="H4" s="77"/>
      <c r="I4" s="78">
        <v>1968297.35</v>
      </c>
      <c r="J4" s="79"/>
    </row>
    <row r="5" spans="2:10" x14ac:dyDescent="0.25">
      <c r="B5" s="82" t="s">
        <v>17</v>
      </c>
      <c r="C5" s="83"/>
      <c r="D5" s="83"/>
      <c r="E5" s="83"/>
      <c r="F5" s="83"/>
      <c r="G5" s="83"/>
      <c r="H5" s="84"/>
      <c r="I5" s="57"/>
      <c r="J5" s="59"/>
    </row>
    <row r="6" spans="2:10" x14ac:dyDescent="0.25">
      <c r="B6" s="85" t="s">
        <v>18</v>
      </c>
      <c r="C6" s="86"/>
      <c r="D6" s="86"/>
      <c r="E6" s="86"/>
      <c r="F6" s="86"/>
      <c r="G6" s="86"/>
      <c r="H6" s="87"/>
      <c r="I6" s="41">
        <v>1544110</v>
      </c>
      <c r="J6" s="43"/>
    </row>
    <row r="7" spans="2:10" x14ac:dyDescent="0.25">
      <c r="B7" s="85" t="s">
        <v>19</v>
      </c>
      <c r="C7" s="86"/>
      <c r="D7" s="86"/>
      <c r="E7" s="86"/>
      <c r="F7" s="86"/>
      <c r="G7" s="86"/>
      <c r="H7" s="87"/>
      <c r="I7" s="49">
        <v>75093.42</v>
      </c>
      <c r="J7" s="50"/>
    </row>
    <row r="8" spans="2:10" x14ac:dyDescent="0.25">
      <c r="B8" s="85" t="s">
        <v>20</v>
      </c>
      <c r="C8" s="86"/>
      <c r="D8" s="86"/>
      <c r="E8" s="86"/>
      <c r="F8" s="86"/>
      <c r="G8" s="86"/>
      <c r="H8" s="87"/>
      <c r="I8" s="49">
        <v>916061.25</v>
      </c>
      <c r="J8" s="50"/>
    </row>
    <row r="9" spans="2:10" x14ac:dyDescent="0.25">
      <c r="B9" s="32" t="s">
        <v>4</v>
      </c>
      <c r="C9" s="33"/>
      <c r="D9" s="33"/>
      <c r="E9" s="33"/>
      <c r="F9" s="33"/>
      <c r="G9" s="33"/>
      <c r="H9" s="34"/>
      <c r="I9" s="49">
        <f>SUM(I4:I8)</f>
        <v>4503562.0199999996</v>
      </c>
      <c r="J9" s="50"/>
    </row>
    <row r="10" spans="2:10" x14ac:dyDescent="0.25">
      <c r="B10" s="32" t="s">
        <v>21</v>
      </c>
      <c r="C10" s="33"/>
      <c r="D10" s="33"/>
      <c r="E10" s="33"/>
      <c r="F10" s="33"/>
      <c r="G10" s="33"/>
      <c r="H10" s="34"/>
      <c r="I10" s="41">
        <v>748.65</v>
      </c>
      <c r="J10" s="43"/>
    </row>
    <row r="11" spans="2:10" x14ac:dyDescent="0.25">
      <c r="B11" s="32" t="s">
        <v>22</v>
      </c>
      <c r="C11" s="33"/>
      <c r="D11" s="33"/>
      <c r="E11" s="33"/>
      <c r="F11" s="33"/>
      <c r="G11" s="33"/>
      <c r="H11" s="34"/>
      <c r="I11" s="41">
        <v>6015.58</v>
      </c>
      <c r="J11" s="43"/>
    </row>
    <row r="12" spans="2:10" x14ac:dyDescent="0.25">
      <c r="B12" s="51" t="s">
        <v>12</v>
      </c>
      <c r="C12" s="52"/>
      <c r="D12" s="52"/>
      <c r="E12" s="52"/>
      <c r="F12" s="52"/>
      <c r="G12" s="52"/>
      <c r="H12" s="53"/>
      <c r="I12" s="1"/>
      <c r="J12" s="2"/>
    </row>
    <row r="13" spans="2:10" x14ac:dyDescent="0.25">
      <c r="B13" s="54" t="s">
        <v>23</v>
      </c>
      <c r="C13" s="55"/>
      <c r="D13" s="55"/>
      <c r="E13" s="55"/>
      <c r="F13" s="3">
        <v>53.9</v>
      </c>
      <c r="G13" s="4"/>
      <c r="H13" s="5"/>
      <c r="I13" s="98">
        <v>13.77</v>
      </c>
      <c r="J13" s="99"/>
    </row>
    <row r="14" spans="2:10" x14ac:dyDescent="0.25">
      <c r="B14" s="6"/>
      <c r="C14" s="7"/>
      <c r="D14" s="7"/>
      <c r="E14" s="8">
        <f>SUM(I13)</f>
        <v>13.77</v>
      </c>
      <c r="F14" s="7" t="s">
        <v>5</v>
      </c>
      <c r="G14" s="7"/>
      <c r="H14" s="9"/>
      <c r="I14" s="41">
        <f>SUM(I13/8)</f>
        <v>1.7212499999999999</v>
      </c>
      <c r="J14" s="43"/>
    </row>
    <row r="15" spans="2:10" x14ac:dyDescent="0.25">
      <c r="B15" s="80" t="s">
        <v>6</v>
      </c>
      <c r="C15" s="49" t="s">
        <v>7</v>
      </c>
      <c r="D15" s="56"/>
      <c r="E15" s="56"/>
      <c r="F15" s="56"/>
      <c r="G15" s="56"/>
      <c r="H15" s="50"/>
      <c r="I15" s="49"/>
      <c r="J15" s="50"/>
    </row>
    <row r="16" spans="2:10" x14ac:dyDescent="0.25">
      <c r="B16" s="81"/>
      <c r="C16" s="57" t="s">
        <v>8</v>
      </c>
      <c r="D16" s="58"/>
      <c r="E16" s="58"/>
      <c r="F16" s="58"/>
      <c r="G16" s="58"/>
      <c r="H16" s="59"/>
      <c r="I16" s="37" t="s">
        <v>9</v>
      </c>
      <c r="J16" s="37"/>
    </row>
    <row r="17" spans="2:12" x14ac:dyDescent="0.25">
      <c r="B17" s="10">
        <v>1</v>
      </c>
      <c r="C17" s="41">
        <f>SUM(I14)</f>
        <v>1.7212499999999999</v>
      </c>
      <c r="D17" s="42"/>
      <c r="E17" s="42"/>
      <c r="F17" s="42"/>
      <c r="G17" s="42"/>
      <c r="H17" s="43"/>
      <c r="I17" s="35">
        <v>10346.790000000001</v>
      </c>
      <c r="J17" s="35"/>
      <c r="L17" s="14"/>
    </row>
    <row r="18" spans="2:12" x14ac:dyDescent="0.25">
      <c r="B18" s="11">
        <v>2</v>
      </c>
      <c r="C18" s="41">
        <f>SUM(I14)</f>
        <v>1.7212499999999999</v>
      </c>
      <c r="D18" s="42"/>
      <c r="E18" s="42"/>
      <c r="F18" s="42"/>
      <c r="G18" s="42"/>
      <c r="H18" s="43"/>
      <c r="I18" s="35">
        <v>10346.790000000001</v>
      </c>
      <c r="J18" s="35"/>
    </row>
    <row r="19" spans="2:12" x14ac:dyDescent="0.25">
      <c r="B19" s="11">
        <v>3</v>
      </c>
      <c r="C19" s="41">
        <f>SUM(I14)</f>
        <v>1.7212499999999999</v>
      </c>
      <c r="D19" s="42"/>
      <c r="E19" s="42"/>
      <c r="F19" s="42"/>
      <c r="G19" s="42"/>
      <c r="H19" s="43"/>
      <c r="I19" s="35">
        <v>10346.790000000001</v>
      </c>
      <c r="J19" s="35"/>
    </row>
    <row r="20" spans="2:12" x14ac:dyDescent="0.25">
      <c r="B20" s="11">
        <v>4</v>
      </c>
      <c r="C20" s="41">
        <f>SUM(I14)</f>
        <v>1.7212499999999999</v>
      </c>
      <c r="D20" s="42"/>
      <c r="E20" s="42"/>
      <c r="F20" s="42"/>
      <c r="G20" s="42"/>
      <c r="H20" s="43"/>
      <c r="I20" s="35">
        <v>10346.790000000001</v>
      </c>
      <c r="J20" s="35"/>
    </row>
    <row r="21" spans="2:12" x14ac:dyDescent="0.25">
      <c r="B21" s="11">
        <v>5</v>
      </c>
      <c r="C21" s="41">
        <v>0.86</v>
      </c>
      <c r="D21" s="42"/>
      <c r="E21" s="42"/>
      <c r="F21" s="42"/>
      <c r="G21" s="42"/>
      <c r="H21" s="43"/>
      <c r="I21" s="35">
        <v>5173.3900000000003</v>
      </c>
      <c r="J21" s="35"/>
    </row>
    <row r="22" spans="2:12" x14ac:dyDescent="0.25">
      <c r="B22" s="11">
        <v>9</v>
      </c>
      <c r="C22" s="41">
        <v>0.86</v>
      </c>
      <c r="D22" s="42"/>
      <c r="E22" s="42"/>
      <c r="F22" s="42"/>
      <c r="G22" s="42"/>
      <c r="H22" s="43"/>
      <c r="I22" s="35">
        <v>5173.3900000000003</v>
      </c>
      <c r="J22" s="35"/>
    </row>
    <row r="23" spans="2:12" x14ac:dyDescent="0.25">
      <c r="B23" s="11">
        <v>10</v>
      </c>
      <c r="C23" s="41">
        <f>SUM(I14)</f>
        <v>1.7212499999999999</v>
      </c>
      <c r="D23" s="42"/>
      <c r="E23" s="42"/>
      <c r="F23" s="42"/>
      <c r="G23" s="42"/>
      <c r="H23" s="43"/>
      <c r="I23" s="35">
        <v>10346.790000000001</v>
      </c>
      <c r="J23" s="35"/>
    </row>
    <row r="24" spans="2:12" x14ac:dyDescent="0.25">
      <c r="B24" s="11">
        <v>11</v>
      </c>
      <c r="C24" s="41">
        <f>SUM(I14)</f>
        <v>1.7212499999999999</v>
      </c>
      <c r="D24" s="42"/>
      <c r="E24" s="42"/>
      <c r="F24" s="42"/>
      <c r="G24" s="42"/>
      <c r="H24" s="43"/>
      <c r="I24" s="35">
        <v>10346.790000000001</v>
      </c>
      <c r="J24" s="35"/>
    </row>
    <row r="25" spans="2:12" x14ac:dyDescent="0.25">
      <c r="B25" s="12">
        <v>12</v>
      </c>
      <c r="C25" s="41">
        <v>1.72</v>
      </c>
      <c r="D25" s="42"/>
      <c r="E25" s="42"/>
      <c r="F25" s="42"/>
      <c r="G25" s="42"/>
      <c r="H25" s="43"/>
      <c r="I25" s="35">
        <v>10346.790000000001</v>
      </c>
      <c r="J25" s="35"/>
    </row>
    <row r="26" spans="2:12" x14ac:dyDescent="0.25">
      <c r="B26" s="16" t="s">
        <v>10</v>
      </c>
      <c r="C26" s="41">
        <f>C17+C18+C19+C20+C21+C22+C23+C24+C25</f>
        <v>13.7675</v>
      </c>
      <c r="D26" s="42"/>
      <c r="E26" s="42"/>
      <c r="F26" s="42"/>
      <c r="G26" s="42"/>
      <c r="H26" s="43"/>
      <c r="I26" s="44">
        <f>I17+I18+I19+I20+I21+I22+I23+I24+I25</f>
        <v>82774.31</v>
      </c>
      <c r="J26" s="44"/>
      <c r="K26" s="14"/>
    </row>
    <row r="27" spans="2:12" x14ac:dyDescent="0.25">
      <c r="B27" s="32" t="s">
        <v>13</v>
      </c>
      <c r="C27" s="33"/>
      <c r="D27" s="33"/>
      <c r="E27" s="33"/>
      <c r="F27" s="33"/>
      <c r="G27" s="33"/>
      <c r="H27" s="34"/>
      <c r="I27" s="35">
        <f>I26</f>
        <v>82774.31</v>
      </c>
      <c r="J27" s="37"/>
    </row>
    <row r="28" spans="2:12" x14ac:dyDescent="0.25">
      <c r="B28" s="32" t="s">
        <v>44</v>
      </c>
      <c r="C28" s="33"/>
      <c r="D28" s="33"/>
      <c r="E28" s="33"/>
      <c r="F28" s="33"/>
      <c r="G28" s="33"/>
      <c r="H28" s="34"/>
      <c r="I28" s="35">
        <f>I27/12</f>
        <v>6897.8591666666662</v>
      </c>
      <c r="J28" s="35"/>
    </row>
  </sheetData>
  <mergeCells count="50">
    <mergeCell ref="B6:H6"/>
    <mergeCell ref="I6:J6"/>
    <mergeCell ref="B3:H3"/>
    <mergeCell ref="I3:J3"/>
    <mergeCell ref="B4:H4"/>
    <mergeCell ref="I4:J5"/>
    <mergeCell ref="B5:H5"/>
    <mergeCell ref="B13:E13"/>
    <mergeCell ref="I13:J13"/>
    <mergeCell ref="B7:H7"/>
    <mergeCell ref="I7:J7"/>
    <mergeCell ref="B8:H8"/>
    <mergeCell ref="I8:J8"/>
    <mergeCell ref="B9:H9"/>
    <mergeCell ref="I9:J9"/>
    <mergeCell ref="B10:H10"/>
    <mergeCell ref="I10:J10"/>
    <mergeCell ref="B11:H11"/>
    <mergeCell ref="I11:J11"/>
    <mergeCell ref="B12:H12"/>
    <mergeCell ref="I14:J14"/>
    <mergeCell ref="B15:B16"/>
    <mergeCell ref="C15:H15"/>
    <mergeCell ref="I15:J15"/>
    <mergeCell ref="C16:H16"/>
    <mergeCell ref="I16:J16"/>
    <mergeCell ref="C17:H17"/>
    <mergeCell ref="I17:J17"/>
    <mergeCell ref="C18:H18"/>
    <mergeCell ref="I18:J18"/>
    <mergeCell ref="C19:H19"/>
    <mergeCell ref="I19:J19"/>
    <mergeCell ref="C20:H20"/>
    <mergeCell ref="I20:J20"/>
    <mergeCell ref="C21:H21"/>
    <mergeCell ref="I21:J21"/>
    <mergeCell ref="C22:H22"/>
    <mergeCell ref="I22:J22"/>
    <mergeCell ref="C23:H23"/>
    <mergeCell ref="I23:J23"/>
    <mergeCell ref="C24:H24"/>
    <mergeCell ref="I24:J24"/>
    <mergeCell ref="C25:H25"/>
    <mergeCell ref="I25:J25"/>
    <mergeCell ref="B27:H27"/>
    <mergeCell ref="I27:J27"/>
    <mergeCell ref="B28:H28"/>
    <mergeCell ref="I28:J28"/>
    <mergeCell ref="C26:H26"/>
    <mergeCell ref="I26:J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J32"/>
  <sheetViews>
    <sheetView workbookViewId="0">
      <selection activeCell="B4" sqref="B4:J32"/>
    </sheetView>
  </sheetViews>
  <sheetFormatPr defaultRowHeight="15" x14ac:dyDescent="0.25"/>
  <sheetData>
    <row r="4" spans="2:10" x14ac:dyDescent="0.25">
      <c r="B4" s="32" t="s">
        <v>2</v>
      </c>
      <c r="C4" s="33"/>
      <c r="D4" s="33"/>
      <c r="E4" s="33"/>
      <c r="F4" s="33"/>
      <c r="G4" s="33"/>
      <c r="H4" s="34"/>
      <c r="I4" s="49"/>
      <c r="J4" s="50"/>
    </row>
    <row r="5" spans="2:10" x14ac:dyDescent="0.25">
      <c r="B5" s="75" t="s">
        <v>3</v>
      </c>
      <c r="C5" s="76"/>
      <c r="D5" s="76"/>
      <c r="E5" s="76"/>
      <c r="F5" s="76"/>
      <c r="G5" s="76"/>
      <c r="H5" s="77"/>
      <c r="I5" s="78">
        <v>1968297.35</v>
      </c>
      <c r="J5" s="79"/>
    </row>
    <row r="6" spans="2:10" x14ac:dyDescent="0.25">
      <c r="B6" s="82" t="s">
        <v>17</v>
      </c>
      <c r="C6" s="83"/>
      <c r="D6" s="83"/>
      <c r="E6" s="83"/>
      <c r="F6" s="83"/>
      <c r="G6" s="83"/>
      <c r="H6" s="84"/>
      <c r="I6" s="57"/>
      <c r="J6" s="59"/>
    </row>
    <row r="7" spans="2:10" x14ac:dyDescent="0.25">
      <c r="B7" s="85" t="s">
        <v>18</v>
      </c>
      <c r="C7" s="86"/>
      <c r="D7" s="86"/>
      <c r="E7" s="86"/>
      <c r="F7" s="86"/>
      <c r="G7" s="86"/>
      <c r="H7" s="87"/>
      <c r="I7" s="41">
        <v>1544110</v>
      </c>
      <c r="J7" s="43"/>
    </row>
    <row r="8" spans="2:10" x14ac:dyDescent="0.25">
      <c r="B8" s="85" t="s">
        <v>19</v>
      </c>
      <c r="C8" s="86"/>
      <c r="D8" s="86"/>
      <c r="E8" s="86"/>
      <c r="F8" s="86"/>
      <c r="G8" s="86"/>
      <c r="H8" s="87"/>
      <c r="I8" s="49">
        <v>75093.42</v>
      </c>
      <c r="J8" s="50"/>
    </row>
    <row r="9" spans="2:10" x14ac:dyDescent="0.25">
      <c r="B9" s="85" t="s">
        <v>20</v>
      </c>
      <c r="C9" s="86"/>
      <c r="D9" s="86"/>
      <c r="E9" s="86"/>
      <c r="F9" s="86"/>
      <c r="G9" s="86"/>
      <c r="H9" s="87"/>
      <c r="I9" s="49">
        <v>916061.25</v>
      </c>
      <c r="J9" s="50"/>
    </row>
    <row r="10" spans="2:10" x14ac:dyDescent="0.25">
      <c r="B10" s="32" t="s">
        <v>4</v>
      </c>
      <c r="C10" s="33"/>
      <c r="D10" s="33"/>
      <c r="E10" s="33"/>
      <c r="F10" s="33"/>
      <c r="G10" s="33"/>
      <c r="H10" s="34"/>
      <c r="I10" s="49">
        <f>SUM(I5:I9)</f>
        <v>4503562.0199999996</v>
      </c>
      <c r="J10" s="50"/>
    </row>
    <row r="11" spans="2:10" x14ac:dyDescent="0.25">
      <c r="B11" s="32" t="s">
        <v>21</v>
      </c>
      <c r="C11" s="33"/>
      <c r="D11" s="33"/>
      <c r="E11" s="33"/>
      <c r="F11" s="33"/>
      <c r="G11" s="33"/>
      <c r="H11" s="34"/>
      <c r="I11" s="41">
        <v>748.65</v>
      </c>
      <c r="J11" s="43"/>
    </row>
    <row r="12" spans="2:10" x14ac:dyDescent="0.25">
      <c r="B12" s="32" t="s">
        <v>22</v>
      </c>
      <c r="C12" s="33"/>
      <c r="D12" s="33"/>
      <c r="E12" s="33"/>
      <c r="F12" s="33"/>
      <c r="G12" s="33"/>
      <c r="H12" s="34"/>
      <c r="I12" s="41">
        <v>6015.58</v>
      </c>
      <c r="J12" s="43"/>
    </row>
    <row r="13" spans="2:10" x14ac:dyDescent="0.25">
      <c r="B13" s="51" t="s">
        <v>12</v>
      </c>
      <c r="C13" s="52"/>
      <c r="D13" s="52"/>
      <c r="E13" s="52"/>
      <c r="F13" s="52"/>
      <c r="G13" s="52"/>
      <c r="H13" s="53"/>
      <c r="I13" s="1"/>
      <c r="J13" s="2"/>
    </row>
    <row r="14" spans="2:10" x14ac:dyDescent="0.25">
      <c r="B14" s="54" t="s">
        <v>23</v>
      </c>
      <c r="C14" s="55"/>
      <c r="D14" s="55"/>
      <c r="E14" s="55"/>
      <c r="F14" s="3">
        <v>102</v>
      </c>
      <c r="G14" s="4"/>
      <c r="H14" s="5"/>
      <c r="I14" s="64">
        <v>26.05</v>
      </c>
      <c r="J14" s="65"/>
    </row>
    <row r="15" spans="2:10" x14ac:dyDescent="0.25">
      <c r="B15" s="6"/>
      <c r="C15" s="7"/>
      <c r="D15" s="7"/>
      <c r="E15" s="8">
        <f>SUM(I14)</f>
        <v>26.05</v>
      </c>
      <c r="F15" s="7" t="s">
        <v>5</v>
      </c>
      <c r="G15" s="7"/>
      <c r="H15" s="9"/>
      <c r="I15" s="41">
        <f>SUM(I14/8)</f>
        <v>3.2562500000000001</v>
      </c>
      <c r="J15" s="43"/>
    </row>
    <row r="16" spans="2:10" x14ac:dyDescent="0.25">
      <c r="B16" s="80" t="s">
        <v>6</v>
      </c>
      <c r="C16" s="49" t="s">
        <v>7</v>
      </c>
      <c r="D16" s="56"/>
      <c r="E16" s="56"/>
      <c r="F16" s="56"/>
      <c r="G16" s="56"/>
      <c r="H16" s="50"/>
      <c r="I16" s="49"/>
      <c r="J16" s="50"/>
    </row>
    <row r="17" spans="2:10" x14ac:dyDescent="0.25">
      <c r="B17" s="81"/>
      <c r="C17" s="57" t="s">
        <v>8</v>
      </c>
      <c r="D17" s="58"/>
      <c r="E17" s="58"/>
      <c r="F17" s="58"/>
      <c r="G17" s="58"/>
      <c r="H17" s="59"/>
      <c r="I17" s="37" t="s">
        <v>9</v>
      </c>
      <c r="J17" s="37"/>
    </row>
    <row r="18" spans="2:10" x14ac:dyDescent="0.25">
      <c r="B18" s="10">
        <v>1</v>
      </c>
      <c r="C18" s="41">
        <f>SUM(I15)</f>
        <v>3.2562500000000001</v>
      </c>
      <c r="D18" s="42"/>
      <c r="E18" s="42"/>
      <c r="F18" s="42"/>
      <c r="G18" s="42"/>
      <c r="H18" s="43"/>
      <c r="I18" s="35">
        <v>19610.79</v>
      </c>
      <c r="J18" s="35"/>
    </row>
    <row r="19" spans="2:10" x14ac:dyDescent="0.25">
      <c r="B19" s="11">
        <v>2</v>
      </c>
      <c r="C19" s="41">
        <f>SUM(I15)</f>
        <v>3.2562500000000001</v>
      </c>
      <c r="D19" s="42"/>
      <c r="E19" s="42"/>
      <c r="F19" s="42"/>
      <c r="G19" s="42"/>
      <c r="H19" s="43"/>
      <c r="I19" s="35">
        <v>19610.79</v>
      </c>
      <c r="J19" s="35"/>
    </row>
    <row r="20" spans="2:10" x14ac:dyDescent="0.25">
      <c r="B20" s="11">
        <v>3</v>
      </c>
      <c r="C20" s="41">
        <f>SUM(I15)</f>
        <v>3.2562500000000001</v>
      </c>
      <c r="D20" s="42"/>
      <c r="E20" s="42"/>
      <c r="F20" s="42"/>
      <c r="G20" s="42"/>
      <c r="H20" s="43"/>
      <c r="I20" s="35">
        <v>19610.79</v>
      </c>
      <c r="J20" s="35"/>
    </row>
    <row r="21" spans="2:10" x14ac:dyDescent="0.25">
      <c r="B21" s="11">
        <v>4</v>
      </c>
      <c r="C21" s="41">
        <f>SUM(I15)</f>
        <v>3.2562500000000001</v>
      </c>
      <c r="D21" s="42"/>
      <c r="E21" s="42"/>
      <c r="F21" s="42"/>
      <c r="G21" s="42"/>
      <c r="H21" s="43"/>
      <c r="I21" s="35">
        <v>19610.79</v>
      </c>
      <c r="J21" s="35"/>
    </row>
    <row r="22" spans="2:10" x14ac:dyDescent="0.25">
      <c r="B22" s="11">
        <v>5</v>
      </c>
      <c r="C22" s="41">
        <v>1.63</v>
      </c>
      <c r="D22" s="42"/>
      <c r="E22" s="42"/>
      <c r="F22" s="42"/>
      <c r="G22" s="42"/>
      <c r="H22" s="43"/>
      <c r="I22" s="35">
        <v>9805.39</v>
      </c>
      <c r="J22" s="35"/>
    </row>
    <row r="23" spans="2:10" x14ac:dyDescent="0.25">
      <c r="B23" s="11">
        <v>9</v>
      </c>
      <c r="C23" s="41">
        <v>1.62</v>
      </c>
      <c r="D23" s="42"/>
      <c r="E23" s="42"/>
      <c r="F23" s="42"/>
      <c r="G23" s="42"/>
      <c r="H23" s="43"/>
      <c r="I23" s="35">
        <v>9745.23</v>
      </c>
      <c r="J23" s="35"/>
    </row>
    <row r="24" spans="2:10" x14ac:dyDescent="0.25">
      <c r="B24" s="11">
        <v>10</v>
      </c>
      <c r="C24" s="41">
        <f>SUM(I15)</f>
        <v>3.2562500000000001</v>
      </c>
      <c r="D24" s="42"/>
      <c r="E24" s="42"/>
      <c r="F24" s="42"/>
      <c r="G24" s="42"/>
      <c r="H24" s="43"/>
      <c r="I24" s="35">
        <v>19610.79</v>
      </c>
      <c r="J24" s="35"/>
    </row>
    <row r="25" spans="2:10" x14ac:dyDescent="0.25">
      <c r="B25" s="11">
        <v>11</v>
      </c>
      <c r="C25" s="41">
        <f>SUM(I15)</f>
        <v>3.2562500000000001</v>
      </c>
      <c r="D25" s="42"/>
      <c r="E25" s="42"/>
      <c r="F25" s="42"/>
      <c r="G25" s="42"/>
      <c r="H25" s="43"/>
      <c r="I25" s="35">
        <v>19610.79</v>
      </c>
      <c r="J25" s="35"/>
    </row>
    <row r="26" spans="2:10" x14ac:dyDescent="0.25">
      <c r="B26" s="12">
        <v>12</v>
      </c>
      <c r="C26" s="41">
        <v>3.26</v>
      </c>
      <c r="D26" s="42"/>
      <c r="E26" s="42"/>
      <c r="F26" s="42"/>
      <c r="G26" s="42"/>
      <c r="H26" s="43"/>
      <c r="I26" s="35">
        <v>19610.79</v>
      </c>
      <c r="J26" s="35"/>
    </row>
    <row r="27" spans="2:10" x14ac:dyDescent="0.25">
      <c r="B27" s="29" t="s">
        <v>10</v>
      </c>
      <c r="C27" s="41">
        <f>C18+C19+C20+C21+C22+C23+C24+C25+C26</f>
        <v>26.047500000000007</v>
      </c>
      <c r="D27" s="42"/>
      <c r="E27" s="42"/>
      <c r="F27" s="42"/>
      <c r="G27" s="42"/>
      <c r="H27" s="43"/>
      <c r="I27" s="44">
        <f>I18+I19+I20+I21+I22+I23+I24+I25+I26</f>
        <v>156826.15000000002</v>
      </c>
      <c r="J27" s="44"/>
    </row>
    <row r="28" spans="2:10" x14ac:dyDescent="0.25">
      <c r="B28" s="32" t="s">
        <v>45</v>
      </c>
      <c r="C28" s="33"/>
      <c r="D28" s="33"/>
      <c r="E28" s="33"/>
      <c r="F28" s="33"/>
      <c r="G28" s="33"/>
      <c r="H28" s="34"/>
      <c r="I28" s="36">
        <v>31885.83</v>
      </c>
      <c r="J28" s="36"/>
    </row>
    <row r="29" spans="2:10" x14ac:dyDescent="0.25">
      <c r="B29" s="38" t="s">
        <v>46</v>
      </c>
      <c r="C29" s="39"/>
      <c r="D29" s="39"/>
      <c r="E29" s="39"/>
      <c r="F29" s="39"/>
      <c r="G29" s="39"/>
      <c r="H29" s="40"/>
      <c r="I29" s="36">
        <v>89576.12</v>
      </c>
      <c r="J29" s="36"/>
    </row>
    <row r="30" spans="2:10" x14ac:dyDescent="0.25">
      <c r="B30" s="32" t="s">
        <v>13</v>
      </c>
      <c r="C30" s="33"/>
      <c r="D30" s="33"/>
      <c r="E30" s="33"/>
      <c r="F30" s="33"/>
      <c r="G30" s="33"/>
      <c r="H30" s="34"/>
      <c r="I30" s="35">
        <f>I27+I28+I29</f>
        <v>278288.10000000003</v>
      </c>
      <c r="J30" s="37"/>
    </row>
    <row r="31" spans="2:10" x14ac:dyDescent="0.25">
      <c r="B31" s="32" t="s">
        <v>14</v>
      </c>
      <c r="C31" s="33"/>
      <c r="D31" s="33"/>
      <c r="E31" s="33"/>
      <c r="F31" s="33"/>
      <c r="G31" s="33"/>
      <c r="H31" s="34"/>
      <c r="I31" s="35">
        <f>I30/12</f>
        <v>23190.675000000003</v>
      </c>
      <c r="J31" s="35"/>
    </row>
    <row r="32" spans="2:10" x14ac:dyDescent="0.25">
      <c r="B32" s="32" t="s">
        <v>47</v>
      </c>
      <c r="C32" s="33"/>
      <c r="D32" s="33"/>
      <c r="E32" s="33"/>
      <c r="F32" s="33"/>
      <c r="G32" s="33"/>
      <c r="H32" s="34"/>
      <c r="I32" s="35">
        <v>1496.17</v>
      </c>
      <c r="J32" s="35"/>
    </row>
  </sheetData>
  <mergeCells count="56">
    <mergeCell ref="B30:H30"/>
    <mergeCell ref="I30:J30"/>
    <mergeCell ref="B31:H31"/>
    <mergeCell ref="I31:J31"/>
    <mergeCell ref="B32:H32"/>
    <mergeCell ref="I32:J32"/>
    <mergeCell ref="C27:H27"/>
    <mergeCell ref="I27:J27"/>
    <mergeCell ref="B28:H28"/>
    <mergeCell ref="I28:J28"/>
    <mergeCell ref="B29:H29"/>
    <mergeCell ref="I29:J29"/>
    <mergeCell ref="C24:H24"/>
    <mergeCell ref="I24:J24"/>
    <mergeCell ref="C25:H25"/>
    <mergeCell ref="I25:J25"/>
    <mergeCell ref="C26:H26"/>
    <mergeCell ref="I26:J26"/>
    <mergeCell ref="C21:H21"/>
    <mergeCell ref="I21:J21"/>
    <mergeCell ref="C22:H22"/>
    <mergeCell ref="I22:J22"/>
    <mergeCell ref="C23:H23"/>
    <mergeCell ref="I23:J23"/>
    <mergeCell ref="C18:H18"/>
    <mergeCell ref="I18:J18"/>
    <mergeCell ref="C19:H19"/>
    <mergeCell ref="I19:J19"/>
    <mergeCell ref="C20:H20"/>
    <mergeCell ref="I20:J20"/>
    <mergeCell ref="I15:J15"/>
    <mergeCell ref="B16:B17"/>
    <mergeCell ref="C16:H16"/>
    <mergeCell ref="I16:J16"/>
    <mergeCell ref="C17:H17"/>
    <mergeCell ref="I17:J17"/>
    <mergeCell ref="B14:E14"/>
    <mergeCell ref="I14:J14"/>
    <mergeCell ref="B8:H8"/>
    <mergeCell ref="I8:J8"/>
    <mergeCell ref="B9:H9"/>
    <mergeCell ref="I9:J9"/>
    <mergeCell ref="B10:H10"/>
    <mergeCell ref="I10:J10"/>
    <mergeCell ref="B11:H11"/>
    <mergeCell ref="I11:J11"/>
    <mergeCell ref="B12:H12"/>
    <mergeCell ref="I12:J12"/>
    <mergeCell ref="B13:H13"/>
    <mergeCell ref="B7:H7"/>
    <mergeCell ref="I7:J7"/>
    <mergeCell ref="B4:H4"/>
    <mergeCell ref="I4:J4"/>
    <mergeCell ref="B5:H5"/>
    <mergeCell ref="I5:J6"/>
    <mergeCell ref="B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K30"/>
  <sheetViews>
    <sheetView workbookViewId="0">
      <selection activeCell="C5" sqref="C5:K30"/>
    </sheetView>
  </sheetViews>
  <sheetFormatPr defaultRowHeight="15" x14ac:dyDescent="0.25"/>
  <sheetData>
    <row r="5" spans="3:11" x14ac:dyDescent="0.25">
      <c r="C5" s="32" t="s">
        <v>2</v>
      </c>
      <c r="D5" s="33"/>
      <c r="E5" s="33"/>
      <c r="F5" s="33"/>
      <c r="G5" s="33"/>
      <c r="H5" s="33"/>
      <c r="I5" s="34"/>
      <c r="J5" s="49"/>
      <c r="K5" s="50"/>
    </row>
    <row r="6" spans="3:11" x14ac:dyDescent="0.25">
      <c r="C6" s="75" t="s">
        <v>3</v>
      </c>
      <c r="D6" s="76"/>
      <c r="E6" s="76"/>
      <c r="F6" s="76"/>
      <c r="G6" s="76"/>
      <c r="H6" s="76"/>
      <c r="I6" s="77"/>
      <c r="J6" s="78">
        <v>1968297.35</v>
      </c>
      <c r="K6" s="79"/>
    </row>
    <row r="7" spans="3:11" x14ac:dyDescent="0.25">
      <c r="C7" s="82" t="s">
        <v>17</v>
      </c>
      <c r="D7" s="83"/>
      <c r="E7" s="83"/>
      <c r="F7" s="83"/>
      <c r="G7" s="83"/>
      <c r="H7" s="83"/>
      <c r="I7" s="84"/>
      <c r="J7" s="57"/>
      <c r="K7" s="59"/>
    </row>
    <row r="8" spans="3:11" x14ac:dyDescent="0.25">
      <c r="C8" s="85" t="s">
        <v>18</v>
      </c>
      <c r="D8" s="86"/>
      <c r="E8" s="86"/>
      <c r="F8" s="86"/>
      <c r="G8" s="86"/>
      <c r="H8" s="86"/>
      <c r="I8" s="87"/>
      <c r="J8" s="41">
        <v>1544110</v>
      </c>
      <c r="K8" s="43"/>
    </row>
    <row r="9" spans="3:11" x14ac:dyDescent="0.25">
      <c r="C9" s="85" t="s">
        <v>19</v>
      </c>
      <c r="D9" s="86"/>
      <c r="E9" s="86"/>
      <c r="F9" s="86"/>
      <c r="G9" s="86"/>
      <c r="H9" s="86"/>
      <c r="I9" s="87"/>
      <c r="J9" s="49">
        <v>75093.42</v>
      </c>
      <c r="K9" s="50"/>
    </row>
    <row r="10" spans="3:11" x14ac:dyDescent="0.25">
      <c r="C10" s="85" t="s">
        <v>20</v>
      </c>
      <c r="D10" s="86"/>
      <c r="E10" s="86"/>
      <c r="F10" s="86"/>
      <c r="G10" s="86"/>
      <c r="H10" s="86"/>
      <c r="I10" s="87"/>
      <c r="J10" s="49">
        <v>916061.25</v>
      </c>
      <c r="K10" s="50"/>
    </row>
    <row r="11" spans="3:11" x14ac:dyDescent="0.25">
      <c r="C11" s="32" t="s">
        <v>4</v>
      </c>
      <c r="D11" s="33"/>
      <c r="E11" s="33"/>
      <c r="F11" s="33"/>
      <c r="G11" s="33"/>
      <c r="H11" s="33"/>
      <c r="I11" s="34"/>
      <c r="J11" s="49">
        <f>SUM(J6:J10)</f>
        <v>4503562.0199999996</v>
      </c>
      <c r="K11" s="50"/>
    </row>
    <row r="12" spans="3:11" x14ac:dyDescent="0.25">
      <c r="C12" s="32" t="s">
        <v>21</v>
      </c>
      <c r="D12" s="33"/>
      <c r="E12" s="33"/>
      <c r="F12" s="33"/>
      <c r="G12" s="33"/>
      <c r="H12" s="33"/>
      <c r="I12" s="34"/>
      <c r="J12" s="41">
        <v>748.65</v>
      </c>
      <c r="K12" s="43"/>
    </row>
    <row r="13" spans="3:11" x14ac:dyDescent="0.25">
      <c r="C13" s="32" t="s">
        <v>22</v>
      </c>
      <c r="D13" s="33"/>
      <c r="E13" s="33"/>
      <c r="F13" s="33"/>
      <c r="G13" s="33"/>
      <c r="H13" s="33"/>
      <c r="I13" s="34"/>
      <c r="J13" s="41">
        <v>6015.58</v>
      </c>
      <c r="K13" s="43"/>
    </row>
    <row r="14" spans="3:11" x14ac:dyDescent="0.25">
      <c r="C14" s="51" t="s">
        <v>12</v>
      </c>
      <c r="D14" s="52"/>
      <c r="E14" s="52"/>
      <c r="F14" s="52"/>
      <c r="G14" s="52"/>
      <c r="H14" s="52"/>
      <c r="I14" s="53"/>
      <c r="J14" s="1"/>
      <c r="K14" s="2"/>
    </row>
    <row r="15" spans="3:11" x14ac:dyDescent="0.25">
      <c r="C15" s="54" t="s">
        <v>23</v>
      </c>
      <c r="D15" s="55"/>
      <c r="E15" s="55"/>
      <c r="F15" s="55"/>
      <c r="G15" s="3">
        <v>31</v>
      </c>
      <c r="H15" s="4"/>
      <c r="I15" s="5"/>
      <c r="J15" s="64">
        <v>7.91</v>
      </c>
      <c r="K15" s="65"/>
    </row>
    <row r="16" spans="3:11" x14ac:dyDescent="0.25">
      <c r="C16" s="6"/>
      <c r="D16" s="7"/>
      <c r="E16" s="7"/>
      <c r="F16" s="8">
        <f>SUM(J15)</f>
        <v>7.91</v>
      </c>
      <c r="G16" s="7" t="s">
        <v>48</v>
      </c>
      <c r="H16" s="7"/>
      <c r="I16" s="9"/>
      <c r="J16" s="41">
        <f>SUM(J15/8)</f>
        <v>0.98875000000000002</v>
      </c>
      <c r="K16" s="43"/>
    </row>
    <row r="17" spans="3:11" x14ac:dyDescent="0.25">
      <c r="C17" s="80" t="s">
        <v>6</v>
      </c>
      <c r="D17" s="49" t="s">
        <v>7</v>
      </c>
      <c r="E17" s="56"/>
      <c r="F17" s="56"/>
      <c r="G17" s="56"/>
      <c r="H17" s="56"/>
      <c r="I17" s="50"/>
      <c r="J17" s="49"/>
      <c r="K17" s="50"/>
    </row>
    <row r="18" spans="3:11" x14ac:dyDescent="0.25">
      <c r="C18" s="81"/>
      <c r="D18" s="57" t="s">
        <v>8</v>
      </c>
      <c r="E18" s="58"/>
      <c r="F18" s="58"/>
      <c r="G18" s="58"/>
      <c r="H18" s="58"/>
      <c r="I18" s="59"/>
      <c r="J18" s="37" t="s">
        <v>9</v>
      </c>
      <c r="K18" s="37"/>
    </row>
    <row r="19" spans="3:11" x14ac:dyDescent="0.25">
      <c r="C19" s="10">
        <v>1</v>
      </c>
      <c r="D19" s="41">
        <v>1.1299999999999999</v>
      </c>
      <c r="E19" s="42"/>
      <c r="F19" s="42"/>
      <c r="G19" s="42"/>
      <c r="H19" s="42"/>
      <c r="I19" s="43"/>
      <c r="J19" s="35">
        <v>6797.6</v>
      </c>
      <c r="K19" s="35"/>
    </row>
    <row r="20" spans="3:11" x14ac:dyDescent="0.25">
      <c r="C20" s="11">
        <v>2</v>
      </c>
      <c r="D20" s="41">
        <v>1.1299999999999999</v>
      </c>
      <c r="E20" s="42"/>
      <c r="F20" s="42"/>
      <c r="G20" s="42"/>
      <c r="H20" s="42"/>
      <c r="I20" s="43"/>
      <c r="J20" s="35">
        <v>6797.6</v>
      </c>
      <c r="K20" s="35"/>
    </row>
    <row r="21" spans="3:11" x14ac:dyDescent="0.25">
      <c r="C21" s="11">
        <v>3</v>
      </c>
      <c r="D21" s="41">
        <v>1.1299999999999999</v>
      </c>
      <c r="E21" s="42"/>
      <c r="F21" s="42"/>
      <c r="G21" s="42"/>
      <c r="H21" s="42"/>
      <c r="I21" s="43"/>
      <c r="J21" s="35">
        <v>6797.6</v>
      </c>
      <c r="K21" s="35"/>
    </row>
    <row r="22" spans="3:11" x14ac:dyDescent="0.25">
      <c r="C22" s="11">
        <v>4</v>
      </c>
      <c r="D22" s="41">
        <v>1.1299999999999999</v>
      </c>
      <c r="E22" s="42"/>
      <c r="F22" s="42"/>
      <c r="G22" s="42"/>
      <c r="H22" s="42"/>
      <c r="I22" s="43"/>
      <c r="J22" s="35">
        <v>6797.6</v>
      </c>
      <c r="K22" s="35"/>
    </row>
    <row r="23" spans="3:11" x14ac:dyDescent="0.25">
      <c r="C23" s="11">
        <v>5</v>
      </c>
      <c r="D23" s="41">
        <v>0.56000000000000005</v>
      </c>
      <c r="E23" s="42"/>
      <c r="F23" s="42"/>
      <c r="G23" s="42"/>
      <c r="H23" s="42"/>
      <c r="I23" s="43"/>
      <c r="J23" s="35">
        <v>3368.76</v>
      </c>
      <c r="K23" s="35"/>
    </row>
    <row r="24" spans="3:11" x14ac:dyDescent="0.25">
      <c r="C24" s="11">
        <v>9</v>
      </c>
      <c r="D24" s="41">
        <v>0.56999999999999995</v>
      </c>
      <c r="E24" s="42"/>
      <c r="F24" s="42"/>
      <c r="G24" s="42"/>
      <c r="H24" s="42"/>
      <c r="I24" s="43"/>
      <c r="J24" s="35">
        <v>3428.88</v>
      </c>
      <c r="K24" s="35"/>
    </row>
    <row r="25" spans="3:11" x14ac:dyDescent="0.25">
      <c r="C25" s="11">
        <v>10</v>
      </c>
      <c r="D25" s="41">
        <v>1.1299999999999999</v>
      </c>
      <c r="E25" s="42"/>
      <c r="F25" s="42"/>
      <c r="G25" s="42"/>
      <c r="H25" s="42"/>
      <c r="I25" s="43"/>
      <c r="J25" s="35">
        <v>6797.6</v>
      </c>
      <c r="K25" s="35"/>
    </row>
    <row r="26" spans="3:11" x14ac:dyDescent="0.25">
      <c r="C26" s="11">
        <v>11</v>
      </c>
      <c r="D26" s="41">
        <v>1.1299999999999999</v>
      </c>
      <c r="E26" s="42"/>
      <c r="F26" s="42"/>
      <c r="G26" s="42"/>
      <c r="H26" s="42"/>
      <c r="I26" s="43"/>
      <c r="J26" s="35">
        <v>6797.6</v>
      </c>
      <c r="K26" s="35"/>
    </row>
    <row r="27" spans="3:11" x14ac:dyDescent="0.25">
      <c r="C27" s="12">
        <v>12</v>
      </c>
      <c r="D27" s="41"/>
      <c r="E27" s="42"/>
      <c r="F27" s="42"/>
      <c r="G27" s="42"/>
      <c r="H27" s="42"/>
      <c r="I27" s="43"/>
      <c r="J27" s="35"/>
      <c r="K27" s="35"/>
    </row>
    <row r="28" spans="3:11" x14ac:dyDescent="0.25">
      <c r="C28" s="30" t="s">
        <v>10</v>
      </c>
      <c r="D28" s="41">
        <f>D19+D20+D21+D22+D23+D24+D25+D26+D27</f>
        <v>7.91</v>
      </c>
      <c r="E28" s="42"/>
      <c r="F28" s="42"/>
      <c r="G28" s="42"/>
      <c r="H28" s="42"/>
      <c r="I28" s="43"/>
      <c r="J28" s="44">
        <f>J19+J20+J21+J22+J23+J24+J25+J26+J27</f>
        <v>47583.24</v>
      </c>
      <c r="K28" s="44"/>
    </row>
    <row r="29" spans="3:11" x14ac:dyDescent="0.25">
      <c r="C29" s="32" t="s">
        <v>14</v>
      </c>
      <c r="D29" s="33"/>
      <c r="E29" s="33"/>
      <c r="F29" s="33"/>
      <c r="G29" s="33"/>
      <c r="H29" s="33"/>
      <c r="I29" s="34"/>
      <c r="J29" s="35">
        <f>J28/12</f>
        <v>3965.27</v>
      </c>
      <c r="K29" s="35"/>
    </row>
    <row r="30" spans="3:11" x14ac:dyDescent="0.25">
      <c r="C30" s="32" t="s">
        <v>11</v>
      </c>
      <c r="D30" s="33"/>
      <c r="E30" s="33"/>
      <c r="F30" s="33"/>
      <c r="G30" s="33"/>
      <c r="H30" s="33"/>
      <c r="I30" s="34"/>
      <c r="J30" s="35">
        <f>J29*20%</f>
        <v>793.05400000000009</v>
      </c>
      <c r="K30" s="35"/>
    </row>
  </sheetData>
  <mergeCells count="50">
    <mergeCell ref="C8:I8"/>
    <mergeCell ref="J8:K8"/>
    <mergeCell ref="C5:I5"/>
    <mergeCell ref="J5:K5"/>
    <mergeCell ref="C6:I6"/>
    <mergeCell ref="J6:K7"/>
    <mergeCell ref="C7:I7"/>
    <mergeCell ref="C15:F15"/>
    <mergeCell ref="J15:K15"/>
    <mergeCell ref="C9:I9"/>
    <mergeCell ref="J9:K9"/>
    <mergeCell ref="C10:I10"/>
    <mergeCell ref="J10:K10"/>
    <mergeCell ref="C11:I11"/>
    <mergeCell ref="J11:K11"/>
    <mergeCell ref="C12:I12"/>
    <mergeCell ref="J12:K12"/>
    <mergeCell ref="C13:I13"/>
    <mergeCell ref="J13:K13"/>
    <mergeCell ref="C14:I14"/>
    <mergeCell ref="J16:K16"/>
    <mergeCell ref="C17:C18"/>
    <mergeCell ref="D17:I17"/>
    <mergeCell ref="J17:K17"/>
    <mergeCell ref="D18:I18"/>
    <mergeCell ref="J18:K18"/>
    <mergeCell ref="D19:I19"/>
    <mergeCell ref="J19:K19"/>
    <mergeCell ref="D20:I20"/>
    <mergeCell ref="J20:K20"/>
    <mergeCell ref="D21:I21"/>
    <mergeCell ref="J21:K21"/>
    <mergeCell ref="D22:I22"/>
    <mergeCell ref="J22:K22"/>
    <mergeCell ref="D23:I23"/>
    <mergeCell ref="J23:K23"/>
    <mergeCell ref="D24:I24"/>
    <mergeCell ref="J24:K24"/>
    <mergeCell ref="D25:I25"/>
    <mergeCell ref="J25:K25"/>
    <mergeCell ref="D26:I26"/>
    <mergeCell ref="J26:K26"/>
    <mergeCell ref="D27:I27"/>
    <mergeCell ref="J27:K27"/>
    <mergeCell ref="C29:I29"/>
    <mergeCell ref="J29:K29"/>
    <mergeCell ref="C30:I30"/>
    <mergeCell ref="J30:K30"/>
    <mergeCell ref="D28:I28"/>
    <mergeCell ref="J28:K2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1"/>
  <sheetViews>
    <sheetView workbookViewId="0">
      <selection activeCell="B3" sqref="B3:H3"/>
    </sheetView>
  </sheetViews>
  <sheetFormatPr defaultRowHeight="15" x14ac:dyDescent="0.25"/>
  <sheetData>
    <row r="3" spans="2:10" x14ac:dyDescent="0.25">
      <c r="B3" s="32" t="s">
        <v>2</v>
      </c>
      <c r="C3" s="33"/>
      <c r="D3" s="33"/>
      <c r="E3" s="33"/>
      <c r="F3" s="33"/>
      <c r="G3" s="33"/>
      <c r="H3" s="34"/>
      <c r="I3" s="49"/>
      <c r="J3" s="50"/>
    </row>
    <row r="4" spans="2:10" x14ac:dyDescent="0.25">
      <c r="B4" s="75" t="s">
        <v>3</v>
      </c>
      <c r="C4" s="76"/>
      <c r="D4" s="76"/>
      <c r="E4" s="76"/>
      <c r="F4" s="76"/>
      <c r="G4" s="76"/>
      <c r="H4" s="77"/>
      <c r="I4" s="78">
        <v>1968297.35</v>
      </c>
      <c r="J4" s="79"/>
    </row>
    <row r="5" spans="2:10" x14ac:dyDescent="0.25">
      <c r="B5" s="82" t="s">
        <v>17</v>
      </c>
      <c r="C5" s="83"/>
      <c r="D5" s="83"/>
      <c r="E5" s="83"/>
      <c r="F5" s="83"/>
      <c r="G5" s="83"/>
      <c r="H5" s="84"/>
      <c r="I5" s="57"/>
      <c r="J5" s="59"/>
    </row>
    <row r="6" spans="2:10" x14ac:dyDescent="0.25">
      <c r="B6" s="85" t="s">
        <v>18</v>
      </c>
      <c r="C6" s="86"/>
      <c r="D6" s="86"/>
      <c r="E6" s="86"/>
      <c r="F6" s="86"/>
      <c r="G6" s="86"/>
      <c r="H6" s="87"/>
      <c r="I6" s="41">
        <v>1544110</v>
      </c>
      <c r="J6" s="43"/>
    </row>
    <row r="7" spans="2:10" x14ac:dyDescent="0.25">
      <c r="B7" s="85" t="s">
        <v>19</v>
      </c>
      <c r="C7" s="86"/>
      <c r="D7" s="86"/>
      <c r="E7" s="86"/>
      <c r="F7" s="86"/>
      <c r="G7" s="86"/>
      <c r="H7" s="87"/>
      <c r="I7" s="49">
        <v>75093.42</v>
      </c>
      <c r="J7" s="50"/>
    </row>
    <row r="8" spans="2:10" x14ac:dyDescent="0.25">
      <c r="B8" s="85" t="s">
        <v>20</v>
      </c>
      <c r="C8" s="86"/>
      <c r="D8" s="86"/>
      <c r="E8" s="86"/>
      <c r="F8" s="86"/>
      <c r="G8" s="86"/>
      <c r="H8" s="87"/>
      <c r="I8" s="49">
        <v>916061.25</v>
      </c>
      <c r="J8" s="50"/>
    </row>
    <row r="9" spans="2:10" x14ac:dyDescent="0.25">
      <c r="B9" s="32" t="s">
        <v>4</v>
      </c>
      <c r="C9" s="33"/>
      <c r="D9" s="33"/>
      <c r="E9" s="33"/>
      <c r="F9" s="33"/>
      <c r="G9" s="33"/>
      <c r="H9" s="34"/>
      <c r="I9" s="49">
        <f>SUM(I4:I8)</f>
        <v>4503562.0199999996</v>
      </c>
      <c r="J9" s="50"/>
    </row>
    <row r="10" spans="2:10" x14ac:dyDescent="0.25">
      <c r="B10" s="32" t="s">
        <v>21</v>
      </c>
      <c r="C10" s="33"/>
      <c r="D10" s="33"/>
      <c r="E10" s="33"/>
      <c r="F10" s="33"/>
      <c r="G10" s="33"/>
      <c r="H10" s="34"/>
      <c r="I10" s="41">
        <v>748.65</v>
      </c>
      <c r="J10" s="43"/>
    </row>
    <row r="11" spans="2:10" x14ac:dyDescent="0.25">
      <c r="B11" s="32" t="s">
        <v>22</v>
      </c>
      <c r="C11" s="33"/>
      <c r="D11" s="33"/>
      <c r="E11" s="33"/>
      <c r="F11" s="33"/>
      <c r="G11" s="33"/>
      <c r="H11" s="34"/>
      <c r="I11" s="41">
        <v>6015.58</v>
      </c>
      <c r="J11" s="43"/>
    </row>
    <row r="12" spans="2:10" x14ac:dyDescent="0.25">
      <c r="B12" s="51" t="s">
        <v>12</v>
      </c>
      <c r="C12" s="52"/>
      <c r="D12" s="52"/>
      <c r="E12" s="52"/>
      <c r="F12" s="52"/>
      <c r="G12" s="52"/>
      <c r="H12" s="53"/>
      <c r="I12" s="1"/>
      <c r="J12" s="2"/>
    </row>
    <row r="13" spans="2:10" x14ac:dyDescent="0.25">
      <c r="B13" s="54" t="s">
        <v>23</v>
      </c>
      <c r="C13" s="55"/>
      <c r="D13" s="55"/>
      <c r="E13" s="55"/>
      <c r="F13" s="3">
        <v>16.100000000000001</v>
      </c>
      <c r="G13" s="4"/>
      <c r="H13" s="5"/>
      <c r="I13" s="64">
        <v>4.1100000000000003</v>
      </c>
      <c r="J13" s="65"/>
    </row>
    <row r="14" spans="2:10" x14ac:dyDescent="0.25">
      <c r="B14" s="6"/>
      <c r="C14" s="7"/>
      <c r="D14" s="7"/>
      <c r="E14" s="8">
        <f>SUM(I13)</f>
        <v>4.1100000000000003</v>
      </c>
      <c r="F14" s="7" t="s">
        <v>5</v>
      </c>
      <c r="G14" s="7"/>
      <c r="H14" s="9"/>
      <c r="I14" s="41">
        <f>SUM(I13/8)</f>
        <v>0.51375000000000004</v>
      </c>
      <c r="J14" s="43"/>
    </row>
    <row r="15" spans="2:10" x14ac:dyDescent="0.25">
      <c r="B15" s="80" t="s">
        <v>6</v>
      </c>
      <c r="C15" s="49" t="s">
        <v>7</v>
      </c>
      <c r="D15" s="56"/>
      <c r="E15" s="56"/>
      <c r="F15" s="56"/>
      <c r="G15" s="56"/>
      <c r="H15" s="50"/>
      <c r="I15" s="49"/>
      <c r="J15" s="50"/>
    </row>
    <row r="16" spans="2:10" x14ac:dyDescent="0.25">
      <c r="B16" s="81"/>
      <c r="C16" s="57" t="s">
        <v>8</v>
      </c>
      <c r="D16" s="58"/>
      <c r="E16" s="58"/>
      <c r="F16" s="58"/>
      <c r="G16" s="58"/>
      <c r="H16" s="59"/>
      <c r="I16" s="37" t="s">
        <v>9</v>
      </c>
      <c r="J16" s="37"/>
    </row>
    <row r="17" spans="2:10" x14ac:dyDescent="0.25">
      <c r="B17" s="10">
        <v>1</v>
      </c>
      <c r="C17" s="41"/>
      <c r="D17" s="42"/>
      <c r="E17" s="42"/>
      <c r="F17" s="42"/>
      <c r="G17" s="42"/>
      <c r="H17" s="43"/>
      <c r="I17" s="35"/>
      <c r="J17" s="35"/>
    </row>
    <row r="18" spans="2:10" x14ac:dyDescent="0.25">
      <c r="B18" s="11">
        <v>2</v>
      </c>
      <c r="C18" s="41"/>
      <c r="D18" s="42"/>
      <c r="E18" s="42"/>
      <c r="F18" s="42"/>
      <c r="G18" s="42"/>
      <c r="H18" s="43"/>
      <c r="I18" s="35"/>
      <c r="J18" s="35"/>
    </row>
    <row r="19" spans="2:10" x14ac:dyDescent="0.25">
      <c r="B19" s="11">
        <v>3</v>
      </c>
      <c r="C19" s="41"/>
      <c r="D19" s="42"/>
      <c r="E19" s="42"/>
      <c r="F19" s="42"/>
      <c r="G19" s="42"/>
      <c r="H19" s="43"/>
      <c r="I19" s="35"/>
      <c r="J19" s="35"/>
    </row>
    <row r="20" spans="2:10" x14ac:dyDescent="0.25">
      <c r="B20" s="11">
        <v>4</v>
      </c>
      <c r="C20" s="41">
        <f>SUM(I14)</f>
        <v>0.51375000000000004</v>
      </c>
      <c r="D20" s="42"/>
      <c r="E20" s="42"/>
      <c r="F20" s="42"/>
      <c r="G20" s="42"/>
      <c r="H20" s="43"/>
      <c r="I20" s="35">
        <v>3067.94</v>
      </c>
      <c r="J20" s="35"/>
    </row>
    <row r="21" spans="2:10" x14ac:dyDescent="0.25">
      <c r="B21" s="11">
        <v>5</v>
      </c>
      <c r="C21" s="41">
        <v>0.2</v>
      </c>
      <c r="D21" s="42"/>
      <c r="E21" s="42"/>
      <c r="F21" s="42"/>
      <c r="G21" s="42"/>
      <c r="H21" s="43"/>
      <c r="I21" s="35">
        <v>1203.1099999999999</v>
      </c>
      <c r="J21" s="35"/>
    </row>
    <row r="22" spans="2:10" x14ac:dyDescent="0.25">
      <c r="B22" s="11">
        <v>9</v>
      </c>
      <c r="C22" s="41">
        <v>0.19</v>
      </c>
      <c r="D22" s="42"/>
      <c r="E22" s="42"/>
      <c r="F22" s="42"/>
      <c r="G22" s="42"/>
      <c r="H22" s="43"/>
      <c r="I22" s="35">
        <v>1142.96</v>
      </c>
      <c r="J22" s="35"/>
    </row>
    <row r="23" spans="2:10" x14ac:dyDescent="0.25">
      <c r="B23" s="11">
        <v>10</v>
      </c>
      <c r="C23" s="41">
        <f>SUM(I14)</f>
        <v>0.51375000000000004</v>
      </c>
      <c r="D23" s="42"/>
      <c r="E23" s="42"/>
      <c r="F23" s="42"/>
      <c r="G23" s="42"/>
      <c r="H23" s="43"/>
      <c r="I23" s="35">
        <v>3067.94</v>
      </c>
      <c r="J23" s="35"/>
    </row>
    <row r="24" spans="2:10" x14ac:dyDescent="0.25">
      <c r="B24" s="11">
        <v>11</v>
      </c>
      <c r="C24" s="41">
        <f>SUM(I14)</f>
        <v>0.51375000000000004</v>
      </c>
      <c r="D24" s="42"/>
      <c r="E24" s="42"/>
      <c r="F24" s="42"/>
      <c r="G24" s="42"/>
      <c r="H24" s="43"/>
      <c r="I24" s="35">
        <v>3067.94</v>
      </c>
      <c r="J24" s="35"/>
    </row>
    <row r="25" spans="2:10" x14ac:dyDescent="0.25">
      <c r="B25" s="12">
        <v>12</v>
      </c>
      <c r="C25" s="41">
        <v>0.64</v>
      </c>
      <c r="D25" s="42"/>
      <c r="E25" s="42"/>
      <c r="F25" s="42"/>
      <c r="G25" s="42"/>
      <c r="H25" s="43"/>
      <c r="I25" s="35">
        <v>3067.94</v>
      </c>
      <c r="J25" s="35"/>
    </row>
    <row r="26" spans="2:10" x14ac:dyDescent="0.25">
      <c r="B26" s="31" t="s">
        <v>10</v>
      </c>
      <c r="C26" s="41">
        <f>C17+C18+C19+C20+C21+C22+C23+C24+C25</f>
        <v>2.57125</v>
      </c>
      <c r="D26" s="42"/>
      <c r="E26" s="42"/>
      <c r="F26" s="42"/>
      <c r="G26" s="42"/>
      <c r="H26" s="43"/>
      <c r="I26" s="44">
        <f>I17+I18+I19+I20+I21+I22+I23+I24+I25</f>
        <v>14617.830000000002</v>
      </c>
      <c r="J26" s="44"/>
    </row>
    <row r="27" spans="2:10" x14ac:dyDescent="0.25">
      <c r="B27" s="32" t="s">
        <v>49</v>
      </c>
      <c r="C27" s="33"/>
      <c r="D27" s="33"/>
      <c r="E27" s="33"/>
      <c r="F27" s="33"/>
      <c r="G27" s="33"/>
      <c r="H27" s="34"/>
      <c r="I27" s="36">
        <v>5032.96</v>
      </c>
      <c r="J27" s="36"/>
    </row>
    <row r="28" spans="2:10" x14ac:dyDescent="0.25">
      <c r="B28" s="38" t="s">
        <v>50</v>
      </c>
      <c r="C28" s="39"/>
      <c r="D28" s="39"/>
      <c r="E28" s="39"/>
      <c r="F28" s="39"/>
      <c r="G28" s="39"/>
      <c r="H28" s="40"/>
      <c r="I28" s="36">
        <v>14138.97</v>
      </c>
      <c r="J28" s="36"/>
    </row>
    <row r="29" spans="2:10" x14ac:dyDescent="0.25">
      <c r="B29" s="32" t="s">
        <v>13</v>
      </c>
      <c r="C29" s="33"/>
      <c r="D29" s="33"/>
      <c r="E29" s="33"/>
      <c r="F29" s="33"/>
      <c r="G29" s="33"/>
      <c r="H29" s="34"/>
      <c r="I29" s="35">
        <f>I26+I27+I28</f>
        <v>33789.760000000002</v>
      </c>
      <c r="J29" s="37"/>
    </row>
    <row r="30" spans="2:10" x14ac:dyDescent="0.25">
      <c r="B30" s="32" t="s">
        <v>14</v>
      </c>
      <c r="C30" s="33"/>
      <c r="D30" s="33"/>
      <c r="E30" s="33"/>
      <c r="F30" s="33"/>
      <c r="G30" s="33"/>
      <c r="H30" s="34"/>
      <c r="I30" s="35">
        <f>I29/12</f>
        <v>2815.8133333333335</v>
      </c>
      <c r="J30" s="35"/>
    </row>
    <row r="31" spans="2:10" x14ac:dyDescent="0.25">
      <c r="B31" s="32" t="s">
        <v>11</v>
      </c>
      <c r="C31" s="33"/>
      <c r="D31" s="33"/>
      <c r="E31" s="33"/>
      <c r="F31" s="33"/>
      <c r="G31" s="33"/>
      <c r="H31" s="34"/>
      <c r="I31" s="35">
        <f>I30*20%</f>
        <v>563.16266666666672</v>
      </c>
      <c r="J31" s="35"/>
    </row>
  </sheetData>
  <mergeCells count="56">
    <mergeCell ref="B29:H29"/>
    <mergeCell ref="I29:J29"/>
    <mergeCell ref="B30:H30"/>
    <mergeCell ref="I30:J30"/>
    <mergeCell ref="B31:H31"/>
    <mergeCell ref="I31:J31"/>
    <mergeCell ref="C26:H26"/>
    <mergeCell ref="I26:J26"/>
    <mergeCell ref="B27:H27"/>
    <mergeCell ref="I27:J27"/>
    <mergeCell ref="B28:H28"/>
    <mergeCell ref="I28:J28"/>
    <mergeCell ref="C23:H23"/>
    <mergeCell ref="I23:J23"/>
    <mergeCell ref="C24:H24"/>
    <mergeCell ref="I24:J24"/>
    <mergeCell ref="C25:H25"/>
    <mergeCell ref="I25:J25"/>
    <mergeCell ref="C20:H20"/>
    <mergeCell ref="I20:J20"/>
    <mergeCell ref="C21:H21"/>
    <mergeCell ref="I21:J21"/>
    <mergeCell ref="C22:H22"/>
    <mergeCell ref="I22:J22"/>
    <mergeCell ref="C17:H17"/>
    <mergeCell ref="I17:J17"/>
    <mergeCell ref="C18:H18"/>
    <mergeCell ref="I18:J18"/>
    <mergeCell ref="C19:H19"/>
    <mergeCell ref="I19:J19"/>
    <mergeCell ref="I14:J14"/>
    <mergeCell ref="B15:B16"/>
    <mergeCell ref="C15:H15"/>
    <mergeCell ref="I15:J15"/>
    <mergeCell ref="C16:H16"/>
    <mergeCell ref="I16:J16"/>
    <mergeCell ref="B13:E13"/>
    <mergeCell ref="I13:J13"/>
    <mergeCell ref="B7:H7"/>
    <mergeCell ref="I7:J7"/>
    <mergeCell ref="B8:H8"/>
    <mergeCell ref="I8:J8"/>
    <mergeCell ref="B9:H9"/>
    <mergeCell ref="I9:J9"/>
    <mergeCell ref="B10:H10"/>
    <mergeCell ref="I10:J10"/>
    <mergeCell ref="B11:H11"/>
    <mergeCell ref="I11:J11"/>
    <mergeCell ref="B12:H12"/>
    <mergeCell ref="B6:H6"/>
    <mergeCell ref="I6:J6"/>
    <mergeCell ref="B3:H3"/>
    <mergeCell ref="I3:J3"/>
    <mergeCell ref="B4:H4"/>
    <mergeCell ref="I4:J5"/>
    <mergeCell ref="B5:H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расчет</vt:lpstr>
      <vt:lpstr>Загс</vt:lpstr>
      <vt:lpstr>прокуратура гараж</vt:lpstr>
      <vt:lpstr>учебный центр</vt:lpstr>
      <vt:lpstr>следственный</vt:lpstr>
      <vt:lpstr>Медстрах</vt:lpstr>
      <vt:lpstr>расчет!Область_печати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2020-02-12T06:55:56Z</cp:lastPrinted>
  <dcterms:created xsi:type="dcterms:W3CDTF">2006-09-28T05:33:49Z</dcterms:created>
  <dcterms:modified xsi:type="dcterms:W3CDTF">2025-10-26T23:46:25Z</dcterms:modified>
</cp:coreProperties>
</file>